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odvodnjasamobor-my.sharepoint.com/personal/mirna_cucek_odvodnjasamobor_hr/Documents/Radna površina/WEB/"/>
    </mc:Choice>
  </mc:AlternateContent>
  <bookViews>
    <workbookView xWindow="-120" yWindow="-120" windowWidth="29040" windowHeight="15840"/>
  </bookViews>
  <sheets>
    <sheet name="TROŠKOVNIK" sheetId="14" r:id="rId1"/>
    <sheet name="S.1 DOK" sheetId="7" state="hidden" r:id="rId2"/>
    <sheet name="S.2 DOK" sheetId="8" state="hidden" r:id="rId3"/>
    <sheet name="List1" sheetId="11" state="hidden" r:id="rId4"/>
    <sheet name="List2" sheetId="12" state="hidden" r:id="rId5"/>
  </sheets>
  <externalReferences>
    <externalReference r:id="rId6"/>
  </externalReferences>
  <definedNames>
    <definedName name="ASFALT">#REF!</definedName>
    <definedName name="BROJCS">#REF!</definedName>
    <definedName name="BROJRO">#REF!</definedName>
    <definedName name="duljinaSK1">#REF!</definedName>
    <definedName name="duljinaSK2">#REF!</definedName>
    <definedName name="duljinaSK3">#REF!</definedName>
    <definedName name="duljinaSK3_1">#REF!</definedName>
    <definedName name="duljinaSK3_2">#REF!</definedName>
    <definedName name="DUZINA">[1]KANALI!$J$3</definedName>
    <definedName name="DUZINA2">[1]KANALI!$K$3</definedName>
    <definedName name="DUŽINA">#REF!</definedName>
    <definedName name="HUMUS">#REF!</definedName>
    <definedName name="HUMUS_SEPARATOR">#REF!</definedName>
    <definedName name="POSTELJICA">[1]KANALI!$J$9</definedName>
    <definedName name="_xlnm.Print_Area" localSheetId="0">TROŠKOVNIK!$A$1:$F$67</definedName>
    <definedName name="RO">#REF!</definedName>
    <definedName name="ŠIR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4" l="1"/>
  <c r="A55" i="14"/>
  <c r="B54" i="14"/>
  <c r="A54" i="14"/>
  <c r="B53" i="14"/>
  <c r="A53" i="14"/>
  <c r="C12" i="12" l="1"/>
  <c r="B36" i="11" l="1"/>
  <c r="AD6" i="11" l="1"/>
  <c r="AA6" i="11"/>
  <c r="A35" i="11" s="1"/>
  <c r="X34" i="11"/>
  <c r="A34" i="11" s="1"/>
  <c r="U36" i="11"/>
  <c r="A33" i="11" s="1"/>
  <c r="R8" i="11"/>
  <c r="A32" i="11" s="1"/>
  <c r="O7" i="11"/>
  <c r="A31" i="11" s="1"/>
  <c r="L11" i="11"/>
  <c r="A30" i="11" s="1"/>
  <c r="I32" i="11"/>
  <c r="A29" i="11" s="1"/>
  <c r="F7" i="11"/>
  <c r="A28" i="11" s="1"/>
  <c r="C17" i="11"/>
  <c r="A27" i="11" s="1"/>
  <c r="A36" i="11" l="1"/>
  <c r="L31" i="7"/>
  <c r="O32" i="8"/>
  <c r="Q32" i="8" s="1"/>
  <c r="R32" i="8" s="1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P21" i="8"/>
  <c r="O21" i="8"/>
  <c r="Q21" i="8" s="1"/>
  <c r="R21" i="8" s="1"/>
  <c r="R33" i="8" s="1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O45" i="7"/>
  <c r="Q45" i="7" s="1"/>
  <c r="R45" i="7" s="1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P31" i="7"/>
  <c r="O31" i="7"/>
  <c r="Q31" i="7" s="1"/>
  <c r="R31" i="7" s="1"/>
  <c r="N31" i="7"/>
  <c r="M31" i="7"/>
  <c r="K31" i="7"/>
  <c r="J31" i="7"/>
  <c r="I31" i="7"/>
  <c r="H31" i="7"/>
  <c r="G31" i="7"/>
  <c r="F31" i="7"/>
  <c r="E31" i="7"/>
  <c r="D31" i="7"/>
  <c r="C31" i="7"/>
  <c r="B31" i="7"/>
  <c r="A31" i="7"/>
  <c r="R46" i="7" l="1"/>
  <c r="L34" i="8"/>
  <c r="L32" i="7"/>
  <c r="L33" i="7" s="1"/>
  <c r="D34" i="8"/>
  <c r="H34" i="8"/>
  <c r="F34" i="8"/>
  <c r="N34" i="8"/>
  <c r="C34" i="8"/>
  <c r="G34" i="8"/>
  <c r="K34" i="8"/>
  <c r="B34" i="8"/>
  <c r="J34" i="8"/>
  <c r="K32" i="7"/>
  <c r="K33" i="7" s="1"/>
  <c r="A34" i="8"/>
  <c r="E34" i="8"/>
  <c r="I34" i="8"/>
  <c r="M34" i="8"/>
  <c r="O34" i="8"/>
</calcChain>
</file>

<file path=xl/sharedStrings.xml><?xml version="1.0" encoding="utf-8"?>
<sst xmlns="http://schemas.openxmlformats.org/spreadsheetml/2006/main" count="206" uniqueCount="128">
  <si>
    <t>I</t>
  </si>
  <si>
    <t>PRIPREMNI RADOVI</t>
  </si>
  <si>
    <t>1.</t>
  </si>
  <si>
    <t>Dovoz, postavljanje u pogonsko stanje, demontiranje i odvoz svih uređaja, postrojenja, pribora, građevinskih strojeva, transportnih sredstava, oplata, ukrućenja, uređaja snabdijevanja i prostorija za smještaj potrebnih za stručno izvođenje radova u ugovorenom roku, prema tehničkoj dokumentaciji provođenja radova opisanih u slijedećim pozicijama.</t>
  </si>
  <si>
    <t>2.</t>
  </si>
  <si>
    <t>3.</t>
  </si>
  <si>
    <t>4.</t>
  </si>
  <si>
    <t>5.</t>
  </si>
  <si>
    <t>6.</t>
  </si>
  <si>
    <t>7.</t>
  </si>
  <si>
    <t>kom</t>
  </si>
  <si>
    <t>UKUPNO:</t>
  </si>
  <si>
    <t>II</t>
  </si>
  <si>
    <t>III</t>
  </si>
  <si>
    <t>ZEMLJANI RADOVI</t>
  </si>
  <si>
    <t>j.m.</t>
  </si>
  <si>
    <t>količina</t>
  </si>
  <si>
    <t>ukupno</t>
  </si>
  <si>
    <t>8.</t>
  </si>
  <si>
    <t>kompl.</t>
  </si>
  <si>
    <t>SLIV 1</t>
  </si>
  <si>
    <t>Suma podataka za kanal K1</t>
  </si>
  <si>
    <t>Volumen iskopa [m3]</t>
  </si>
  <si>
    <t>Volumen iskopa bez gornjeg sloja [m3]</t>
  </si>
  <si>
    <t>Volumen tla (materijalom iz iskopa) [m3]</t>
  </si>
  <si>
    <t>Volumen pijeska (zasipavanje cijevi pijeskom) [m3]</t>
  </si>
  <si>
    <t>Volumen pješčane posteljice [m3]</t>
  </si>
  <si>
    <t>Volumen betonske posteljice [m3]</t>
  </si>
  <si>
    <t>Volumen cijevi [m3]</t>
  </si>
  <si>
    <t>Volumen oplate [m3]</t>
  </si>
  <si>
    <t>Površina oplate rova [m2]</t>
  </si>
  <si>
    <t>Površina po tlu [m2]</t>
  </si>
  <si>
    <t>Volumen gornjeg sloja: AB 4 cm</t>
  </si>
  <si>
    <t>Volumen gornjeg sloja: BNS 8 cm</t>
  </si>
  <si>
    <t>Volumen iskopa [m3]: zona iskopa 0-2 m</t>
  </si>
  <si>
    <t>Volumen iskopa [m3]: zona iskopa 2-4 m</t>
  </si>
  <si>
    <t>Volumen gornjeg sloja: Makadam</t>
  </si>
  <si>
    <t>Volumen iskopa [m3]: zona iskopa 4-6 m</t>
  </si>
  <si>
    <t>Suma podataka za kanal K2</t>
  </si>
  <si>
    <t>Suma podataka za kanal K3</t>
  </si>
  <si>
    <t>Suma podataka za kanal K4</t>
  </si>
  <si>
    <t>Suma podataka za kanal K5</t>
  </si>
  <si>
    <t>Suma podataka za kanal K6</t>
  </si>
  <si>
    <t>Suma podataka za kanal K7</t>
  </si>
  <si>
    <t>Suma podataka za kanal K8</t>
  </si>
  <si>
    <t>Suma podataka za kanal K9</t>
  </si>
  <si>
    <t>Suma podataka za kanal K10</t>
  </si>
  <si>
    <t>Suma podataka za kanal K11</t>
  </si>
  <si>
    <t>Suma podataka za kanal K12</t>
  </si>
  <si>
    <t>Suma podataka za kanal K13</t>
  </si>
  <si>
    <t>Suma podataka za kanal K14</t>
  </si>
  <si>
    <t>Suma podataka za CJEVOVOD TC1</t>
  </si>
  <si>
    <t>Suma podataka za CJEVOVOD TC2</t>
  </si>
  <si>
    <t>Suma podataka za CJEVOVOD TC3</t>
  </si>
  <si>
    <t>Suma podataka za CJEVOVOD TC4</t>
  </si>
  <si>
    <t>Suma podataka za CJEVOVOD TC5</t>
  </si>
  <si>
    <t>SLIV 2</t>
  </si>
  <si>
    <t>Suma podataka za kanal K15</t>
  </si>
  <si>
    <t>Suma podataka za kanal K16</t>
  </si>
  <si>
    <t>Suma podataka za kanal K17</t>
  </si>
  <si>
    <t>Suma podataka za kanal K18</t>
  </si>
  <si>
    <t>Suma podataka za kanal K19</t>
  </si>
  <si>
    <t>Suma podataka za kanal K20</t>
  </si>
  <si>
    <t>Suma podataka za kanal K21</t>
  </si>
  <si>
    <t>Suma podataka za kanal K22</t>
  </si>
  <si>
    <t>Suma podataka za kanal K23</t>
  </si>
  <si>
    <t>Suma podataka za CJEVOVOD TC6</t>
  </si>
  <si>
    <t>Suma podataka za CJEVOVOD TC7</t>
  </si>
  <si>
    <t>Suma podataka za CJEVOVOD TC8</t>
  </si>
  <si>
    <t>Suma podataka za CJEVOVOD TC9</t>
  </si>
  <si>
    <t>20CM</t>
  </si>
  <si>
    <t>DUŽINA CESTE MAKADAM</t>
  </si>
  <si>
    <t>9.</t>
  </si>
  <si>
    <t>10.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</si>
  <si>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</si>
  <si>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</si>
  <si>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</si>
  <si>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</si>
  <si>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</si>
  <si>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</si>
  <si>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</si>
  <si>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</si>
  <si>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</si>
  <si>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TC</t>
  </si>
  <si>
    <t>R. br.</t>
  </si>
  <si>
    <t>Naziv kanala</t>
  </si>
  <si>
    <t>Dužina kanala  ( m )</t>
  </si>
  <si>
    <r>
      <t>KANAL  SK1.</t>
    </r>
    <r>
      <rPr>
        <b/>
        <sz val="11"/>
        <color theme="1"/>
        <rFont val="Arial"/>
        <family val="2"/>
        <charset val="238"/>
      </rPr>
      <t xml:space="preserve"> (ispusna građevina – RO14) DN 315 mm</t>
    </r>
  </si>
  <si>
    <r>
      <t>KANAL  SK2.</t>
    </r>
    <r>
      <rPr>
        <b/>
        <sz val="11"/>
        <color theme="1"/>
        <rFont val="Arial"/>
        <family val="2"/>
        <charset val="238"/>
      </rPr>
      <t xml:space="preserve"> (SK1RO10- RO5) DN 315 mm</t>
    </r>
  </si>
  <si>
    <r>
      <t>KANAL  SK3.</t>
    </r>
    <r>
      <rPr>
        <b/>
        <sz val="11"/>
        <color theme="1"/>
        <rFont val="Arial"/>
        <family val="2"/>
        <charset val="238"/>
      </rPr>
      <t xml:space="preserve"> (CS – RO30) DN 315 mm</t>
    </r>
  </si>
  <si>
    <r>
      <t>KANAL  SK4.</t>
    </r>
    <r>
      <rPr>
        <b/>
        <sz val="11"/>
        <color theme="1"/>
        <rFont val="Arial"/>
        <family val="2"/>
        <charset val="238"/>
      </rPr>
      <t xml:space="preserve"> (CS – RO9) DN 315 mm</t>
    </r>
  </si>
  <si>
    <r>
      <t>KANAL  SK5.</t>
    </r>
    <r>
      <rPr>
        <b/>
        <sz val="11"/>
        <color theme="1"/>
        <rFont val="Arial"/>
        <family val="2"/>
        <charset val="238"/>
      </rPr>
      <t xml:space="preserve"> (CS – RO5) DN 315 mm</t>
    </r>
  </si>
  <si>
    <r>
      <t>KANAL  SK6.</t>
    </r>
    <r>
      <rPr>
        <b/>
        <sz val="11"/>
        <color theme="1"/>
        <rFont val="Arial"/>
        <family val="2"/>
        <charset val="238"/>
      </rPr>
      <t xml:space="preserve"> (SK3RO28- RO6) DN 315 mm</t>
    </r>
  </si>
  <si>
    <r>
      <t>KANAL  SK7</t>
    </r>
    <r>
      <rPr>
        <b/>
        <sz val="11"/>
        <color theme="1"/>
        <rFont val="Arial"/>
        <family val="2"/>
        <charset val="238"/>
      </rPr>
      <t>.(SK3RO29- RO34) DN 315 mm</t>
    </r>
  </si>
  <si>
    <r>
      <t>KANAL  SK8</t>
    </r>
    <r>
      <rPr>
        <b/>
        <sz val="11"/>
        <color theme="1"/>
        <rFont val="Arial"/>
        <family val="2"/>
        <charset val="238"/>
      </rPr>
      <t xml:space="preserve"> (SK3RO30- RO32) DN 315 mm</t>
    </r>
  </si>
  <si>
    <r>
      <t>KANAL  SK9.</t>
    </r>
    <r>
      <rPr>
        <b/>
        <sz val="11"/>
        <color theme="1"/>
        <rFont val="Arial"/>
        <family val="2"/>
        <charset val="238"/>
      </rPr>
      <t xml:space="preserve"> (SK3RO30- RO4) DN 315 mm</t>
    </r>
  </si>
  <si>
    <r>
      <t>KANAL  TC</t>
    </r>
    <r>
      <rPr>
        <b/>
        <sz val="11"/>
        <color theme="1"/>
        <rFont val="Arial"/>
        <family val="2"/>
        <charset val="238"/>
      </rPr>
      <t xml:space="preserve"> (CS – SK1-RO14) TLAČNI, DN 75mm</t>
    </r>
  </si>
  <si>
    <t>Obračun po m² čišćene površine.</t>
  </si>
  <si>
    <t>Čišćenje i uređenje gradilišta nakon završetka svih radova na postavi kanala.</t>
  </si>
  <si>
    <t>Ovom pozicijom je obuhvaćeno i čišćenje gradilišta, uspostavljanje prvobitnog stanja svih površina koje su privremeno korištene kao radne i skladišne, obnavljanje svih korištenih puteva, saniranje oštećenja uzrokovanih privremenim deponijama materijala, te izrada privremenih priključaka za vodu i struju za potrebe gradilišta.</t>
  </si>
  <si>
    <t>Stavka obuhvaća: utovar, prijevoz, istovar i planiranje na gradskom odlagalištu prema vrsti materijala (asfalt, beton, zemlja i nerazvrstani materijal). U cijenu je uključena naknada za odlaganje materijala na gradsku deponiju. Rastresitost materijala treba uzeti u obzir.</t>
  </si>
  <si>
    <t>Stavka obuhvaća prikupljanje otpadnog građevinskog i ostalog materijala, utovar i odvoz na gradsko odlagalište.U cijenu uključena naknada za odlaganje otpada</t>
  </si>
  <si>
    <t>Odvoz suvišnog i neuporabivog materijala preostalog od iskopa, raskopanog asfaltnog zastora i podloge  na udaljenost do 15 km.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</si>
  <si>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</si>
  <si>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iskopa tla: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</si>
  <si>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</si>
  <si>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Obračun po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sraslog tla.</t>
    </r>
  </si>
  <si>
    <t>Širina rova i niveleta dna rova određena je u padu prema uzdužnom profilu u odnosu na veličinu kanala. Dodatak na okna je uključen u stavci.</t>
  </si>
  <si>
    <t>Iskop rova u materijalu "C" kategorije uključujući i iskop za reviziona okna. Radove izvesti ovisno o opremljenosti i tehnologiji rada izvođača za sve dubine prema uzdužnim profilima. Širina rova ovisna je o normalnom profilu i veličini kanala. Iskopano tlo odmah odvesti na gradsko odlagalište. Sve radove treba uključiti u jediničnu cijenu (kao utovar, i potrebni prijevoz i sl.). Stavka uključuje sve potrebne radove, strojeve i materijal. Stranice iskopa se osiguravaju od urušavanja  oplatom.</t>
  </si>
  <si>
    <t xml:space="preserve"> 0 - 2 m</t>
  </si>
  <si>
    <t>m'</t>
  </si>
  <si>
    <r>
      <t xml:space="preserve">cijena                    </t>
    </r>
    <r>
      <rPr>
        <b/>
        <sz val="10"/>
        <rFont val="Calibri"/>
        <family val="2"/>
        <scheme val="minor"/>
      </rPr>
      <t>[EUR]</t>
    </r>
  </si>
  <si>
    <t>OSTALI RADOVI</t>
  </si>
  <si>
    <t>Obnova zelenih površina. Stavka obuhvaća dodatnu nabavu, prijevoz i razastiranje humusa 0.05m3/m2 i sijanje trave. Obračun po m² obnovljene površine.</t>
  </si>
  <si>
    <t xml:space="preserve">Sanacija drenažnog kanala, ugradnja drenažne cijevi - od Ø 80mm do Ø 200mm, zatrpavanje drenažnog rova i cijevi kamenim materijalom 30 - 60 mm. Uključivo potreban iskop, odvoz materijala na deponiju, dobava novog materijala (cijevi, geotekstila i kamenog materijala) te ugradnja istog.                                                                                              Obračun po m' izvedenog drenažnog rova. </t>
  </si>
  <si>
    <t>Sanacija betonskih rubnjaka.                                                                                                        Obračun po m' saniranog rubnjaka.</t>
  </si>
  <si>
    <t>Sanacija betonskih kanalica, rigola.                                                             Obračun po m' saniranih betonskih kanalica.</t>
  </si>
  <si>
    <t>Izrada trupa slivnika sa lijevano željeznom rešetkom dimenzija 40 x 40 cm, nosivosti 25 ili 40 tona. Izrada spoja trupa slivnika na reviziono okno javne odvodnje UKC SN 4 kanalskim cijevima profila Ø160 mm. U stavku je uključen sav potreban rad i materijal.                                                                                                                Obračun po komadu izrađenog slivnika.</t>
  </si>
  <si>
    <t>UKUPNO bez PDV-a</t>
  </si>
  <si>
    <t>PDV 25%</t>
  </si>
  <si>
    <t>SVEUKUPNO s PDV-om</t>
  </si>
  <si>
    <t>MJESTO I DATUM:   _______________</t>
  </si>
  <si>
    <t>POTPIS PONUDITELJA:</t>
  </si>
  <si>
    <t>_______________________</t>
  </si>
  <si>
    <t>Sanacija oborinske odvodnje uz šetnicu kod "Samoborskog muzeja" u Samoboru</t>
  </si>
  <si>
    <t>2.3. TROŠKOVNIK</t>
  </si>
  <si>
    <t xml:space="preserve">REKAPITULACIJA TROŠKOVNIKA SANACIJE OBORINSKE ODVODNJE UZ ŠETNICU                                                                                                                                                                          KOD "SAMOBORSKOG MUZEJA" U SAMOBORU </t>
  </si>
  <si>
    <t>jed.  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</si>
</sst>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"/>
    <numFmt numFmtId="165" formatCode="0.0"/>
    <numFmt numFmtId="166" formatCode="0&quot;.&quot;"/>
    <numFmt numFmtId="167" formatCode="#,##0.000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Flora CRO"/>
      <family val="2"/>
      <charset val="238"/>
    </font>
    <font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3" applyNumberFormat="0" applyAlignment="0"/>
    <xf numFmtId="4" fontId="4" fillId="0" borderId="0">
      <alignment horizontal="left" vertical="center"/>
    </xf>
    <xf numFmtId="0" fontId="2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4" fillId="0" borderId="0">
      <alignment horizontal="left" vertical="center"/>
    </xf>
    <xf numFmtId="0" fontId="6" fillId="0" borderId="0"/>
    <xf numFmtId="0" fontId="8" fillId="0" borderId="0"/>
    <xf numFmtId="0" fontId="2" fillId="0" borderId="0"/>
  </cellStyleXfs>
  <cellXfs count="178">
    <xf numFmtId="0" fontId="0" fillId="0" borderId="0" xfId="0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65" fontId="0" fillId="2" borderId="12" xfId="0" applyNumberFormat="1" applyFill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0" fillId="2" borderId="4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0" fontId="9" fillId="0" borderId="0" xfId="0" applyFont="1"/>
    <xf numFmtId="165" fontId="0" fillId="2" borderId="10" xfId="0" applyNumberFormat="1" applyFill="1" applyBorder="1" applyAlignment="1">
      <alignment horizontal="center" wrapText="1"/>
    </xf>
    <xf numFmtId="165" fontId="0" fillId="2" borderId="11" xfId="0" applyNumberFormat="1" applyFill="1" applyBorder="1" applyAlignment="1">
      <alignment horizontal="center" wrapText="1"/>
    </xf>
    <xf numFmtId="165" fontId="0" fillId="2" borderId="13" xfId="0" applyNumberFormat="1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0" fillId="4" borderId="12" xfId="0" applyFill="1" applyBorder="1" applyAlignment="1" applyProtection="1">
      <alignment horizontal="center" wrapText="1"/>
      <protection locked="0"/>
    </xf>
    <xf numFmtId="165" fontId="0" fillId="4" borderId="12" xfId="0" applyNumberFormat="1" applyFill="1" applyBorder="1" applyAlignment="1">
      <alignment horizontal="center" wrapText="1"/>
    </xf>
    <xf numFmtId="0" fontId="10" fillId="4" borderId="4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 wrapText="1"/>
    </xf>
    <xf numFmtId="165" fontId="0" fillId="4" borderId="11" xfId="0" applyNumberFormat="1" applyFill="1" applyBorder="1" applyAlignment="1">
      <alignment horizontal="center" wrapText="1"/>
    </xf>
    <xf numFmtId="165" fontId="0" fillId="4" borderId="13" xfId="0" applyNumberFormat="1" applyFill="1" applyBorder="1" applyAlignment="1">
      <alignment horizontal="center" wrapText="1"/>
    </xf>
    <xf numFmtId="165" fontId="0" fillId="4" borderId="14" xfId="0" applyNumberFormat="1" applyFill="1" applyBorder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165" fontId="9" fillId="3" borderId="24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1" xfId="0" applyBorder="1" applyAlignment="1">
      <alignment horizontal="right"/>
    </xf>
    <xf numFmtId="0" fontId="9" fillId="6" borderId="26" xfId="0" applyFont="1" applyFill="1" applyBorder="1" applyAlignment="1">
      <alignment horizontal="right"/>
    </xf>
    <xf numFmtId="0" fontId="0" fillId="0" borderId="28" xfId="0" applyBorder="1"/>
    <xf numFmtId="0" fontId="0" fillId="0" borderId="30" xfId="0" applyBorder="1"/>
    <xf numFmtId="0" fontId="0" fillId="0" borderId="25" xfId="0" applyBorder="1" applyAlignment="1">
      <alignment horizontal="right"/>
    </xf>
    <xf numFmtId="0" fontId="9" fillId="6" borderId="9" xfId="0" applyFont="1" applyFill="1" applyBorder="1" applyAlignment="1">
      <alignment horizontal="righ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" fillId="0" borderId="36" xfId="0" applyFont="1" applyBorder="1" applyAlignment="1">
      <alignment horizontal="right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vertical="center" wrapText="1"/>
    </xf>
    <xf numFmtId="4" fontId="5" fillId="7" borderId="39" xfId="0" applyNumberFormat="1" applyFont="1" applyFill="1" applyBorder="1" applyAlignment="1">
      <alignment horizontal="right" vertical="center" wrapText="1"/>
    </xf>
    <xf numFmtId="0" fontId="13" fillId="0" borderId="0" xfId="0" applyFont="1"/>
    <xf numFmtId="166" fontId="12" fillId="0" borderId="0" xfId="4" applyNumberFormat="1" applyFont="1" applyAlignment="1">
      <alignment horizontal="center" vertical="top"/>
    </xf>
    <xf numFmtId="49" fontId="12" fillId="0" borderId="0" xfId="4" applyNumberFormat="1" applyFont="1" applyAlignment="1">
      <alignment horizontal="left" vertical="top"/>
    </xf>
    <xf numFmtId="4" fontId="12" fillId="0" borderId="0" xfId="5" applyNumberFormat="1" applyFont="1" applyFill="1"/>
    <xf numFmtId="0" fontId="15" fillId="0" borderId="0" xfId="0" applyFont="1"/>
    <xf numFmtId="166" fontId="15" fillId="0" borderId="0" xfId="0" applyNumberFormat="1" applyFont="1" applyAlignment="1">
      <alignment horizontal="justify"/>
    </xf>
    <xf numFmtId="0" fontId="15" fillId="0" borderId="0" xfId="0" applyFont="1" applyAlignment="1">
      <alignment horizontal="left" vertical="top" wrapText="1"/>
    </xf>
    <xf numFmtId="4" fontId="15" fillId="0" borderId="0" xfId="0" applyNumberFormat="1" applyFont="1"/>
    <xf numFmtId="166" fontId="15" fillId="0" borderId="9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166" fontId="15" fillId="0" borderId="0" xfId="0" applyNumberFormat="1" applyFont="1" applyAlignment="1">
      <alignment vertical="top" wrapText="1"/>
    </xf>
    <xf numFmtId="0" fontId="15" fillId="0" borderId="0" xfId="0" applyFont="1" applyAlignment="1">
      <alignment horizontal="center" wrapText="1"/>
    </xf>
    <xf numFmtId="4" fontId="15" fillId="5" borderId="0" xfId="0" applyNumberFormat="1" applyFont="1" applyFill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top" wrapText="1"/>
    </xf>
    <xf numFmtId="49" fontId="17" fillId="0" borderId="6" xfId="4" applyNumberFormat="1" applyFont="1" applyBorder="1" applyAlignment="1">
      <alignment horizontal="center" vertical="center"/>
    </xf>
    <xf numFmtId="4" fontId="17" fillId="0" borderId="7" xfId="5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center" vertical="top" wrapText="1"/>
    </xf>
    <xf numFmtId="4" fontId="15" fillId="0" borderId="0" xfId="0" applyNumberFormat="1" applyFont="1" applyAlignment="1">
      <alignment horizontal="justify" vertical="top" wrapText="1"/>
    </xf>
    <xf numFmtId="4" fontId="15" fillId="0" borderId="0" xfId="0" applyNumberFormat="1" applyFont="1" applyAlignment="1">
      <alignment horizontal="left" vertical="top" wrapText="1"/>
    </xf>
    <xf numFmtId="166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49" fontId="17" fillId="0" borderId="0" xfId="4" applyNumberFormat="1" applyFont="1" applyAlignment="1">
      <alignment horizontal="center" vertical="center"/>
    </xf>
    <xf numFmtId="4" fontId="17" fillId="0" borderId="0" xfId="4" applyNumberFormat="1" applyFont="1" applyAlignment="1">
      <alignment horizontal="center"/>
    </xf>
    <xf numFmtId="4" fontId="17" fillId="0" borderId="0" xfId="5" applyNumberFormat="1" applyFont="1" applyFill="1" applyBorder="1" applyAlignment="1">
      <alignment horizontal="center" vertical="center"/>
    </xf>
    <xf numFmtId="166" fontId="17" fillId="0" borderId="0" xfId="4" applyNumberFormat="1" applyFont="1" applyAlignment="1">
      <alignment horizontal="center" vertical="top"/>
    </xf>
    <xf numFmtId="49" fontId="17" fillId="0" borderId="0" xfId="4" applyNumberFormat="1" applyFont="1" applyAlignment="1">
      <alignment horizontal="left" vertical="top"/>
    </xf>
    <xf numFmtId="4" fontId="16" fillId="0" borderId="6" xfId="5" applyNumberFormat="1" applyFont="1" applyFill="1" applyBorder="1" applyAlignment="1">
      <alignment horizontal="center" vertical="center" wrapText="1"/>
    </xf>
    <xf numFmtId="166" fontId="17" fillId="0" borderId="5" xfId="4" applyNumberFormat="1" applyFont="1" applyBorder="1" applyAlignment="1">
      <alignment horizontal="center" vertical="center"/>
    </xf>
    <xf numFmtId="49" fontId="17" fillId="0" borderId="6" xfId="4" applyNumberFormat="1" applyFont="1" applyBorder="1" applyAlignment="1">
      <alignment horizontal="left" vertical="center"/>
    </xf>
    <xf numFmtId="4" fontId="17" fillId="0" borderId="6" xfId="4" applyNumberFormat="1" applyFont="1" applyBorder="1" applyAlignment="1">
      <alignment horizontal="center" vertical="center"/>
    </xf>
    <xf numFmtId="4" fontId="17" fillId="0" borderId="6" xfId="5" applyNumberFormat="1" applyFont="1" applyFill="1" applyBorder="1" applyAlignment="1">
      <alignment horizontal="center" vertical="center" wrapText="1"/>
    </xf>
    <xf numFmtId="166" fontId="17" fillId="0" borderId="0" xfId="4" applyNumberFormat="1" applyFont="1" applyAlignment="1" applyProtection="1">
      <alignment horizontal="center" vertical="top"/>
      <protection locked="0"/>
    </xf>
    <xf numFmtId="0" fontId="17" fillId="0" borderId="0" xfId="4" applyFont="1" applyAlignment="1" applyProtection="1">
      <alignment horizontal="left" vertical="top"/>
      <protection locked="0"/>
    </xf>
    <xf numFmtId="4" fontId="17" fillId="0" borderId="0" xfId="5" applyNumberFormat="1" applyFont="1" applyFill="1" applyBorder="1" applyProtection="1">
      <protection locked="0"/>
    </xf>
    <xf numFmtId="49" fontId="20" fillId="0" borderId="0" xfId="4" applyNumberFormat="1" applyFont="1" applyAlignment="1">
      <alignment horizontal="right" vertical="center"/>
    </xf>
    <xf numFmtId="49" fontId="20" fillId="0" borderId="0" xfId="4" applyNumberFormat="1" applyFont="1" applyAlignment="1">
      <alignment vertical="top"/>
    </xf>
    <xf numFmtId="0" fontId="21" fillId="0" borderId="0" xfId="0" applyFont="1" applyAlignment="1">
      <alignment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left" vertical="center" wrapText="1"/>
    </xf>
    <xf numFmtId="49" fontId="17" fillId="0" borderId="6" xfId="4" applyNumberFormat="1" applyFont="1" applyBorder="1" applyAlignment="1">
      <alignment horizontal="center"/>
    </xf>
    <xf numFmtId="167" fontId="15" fillId="0" borderId="0" xfId="5" applyNumberFormat="1" applyFont="1" applyFill="1" applyBorder="1" applyProtection="1">
      <protection locked="0"/>
    </xf>
    <xf numFmtId="4" fontId="15" fillId="0" borderId="0" xfId="5" applyNumberFormat="1" applyFont="1" applyFill="1" applyBorder="1"/>
    <xf numFmtId="4" fontId="15" fillId="0" borderId="8" xfId="0" applyNumberFormat="1" applyFont="1" applyBorder="1" applyAlignment="1">
      <alignment horizontal="center" wrapText="1"/>
    </xf>
    <xf numFmtId="4" fontId="15" fillId="0" borderId="8" xfId="0" applyNumberFormat="1" applyFont="1" applyBorder="1" applyAlignment="1">
      <alignment horizontal="center"/>
    </xf>
    <xf numFmtId="4" fontId="17" fillId="0" borderId="40" xfId="0" applyNumberFormat="1" applyFont="1" applyBorder="1" applyAlignment="1">
      <alignment horizontal="center" vertical="center" wrapText="1"/>
    </xf>
    <xf numFmtId="4" fontId="20" fillId="0" borderId="0" xfId="4" applyNumberFormat="1" applyFont="1" applyAlignment="1">
      <alignment horizontal="right"/>
    </xf>
    <xf numFmtId="166" fontId="17" fillId="0" borderId="41" xfId="4" applyNumberFormat="1" applyFont="1" applyBorder="1" applyAlignment="1">
      <alignment horizontal="center" vertical="top"/>
    </xf>
    <xf numFmtId="0" fontId="17" fillId="0" borderId="0" xfId="4" applyFont="1" applyAlignment="1">
      <alignment horizontal="left" vertical="top"/>
    </xf>
    <xf numFmtId="49" fontId="15" fillId="0" borderId="0" xfId="4" applyNumberFormat="1" applyFont="1" applyAlignment="1">
      <alignment horizontal="center"/>
    </xf>
    <xf numFmtId="4" fontId="15" fillId="0" borderId="0" xfId="4" applyNumberFormat="1" applyFont="1" applyAlignment="1">
      <alignment horizontal="center"/>
    </xf>
    <xf numFmtId="4" fontId="15" fillId="0" borderId="42" xfId="5" applyNumberFormat="1" applyFont="1" applyFill="1" applyBorder="1"/>
    <xf numFmtId="166" fontId="15" fillId="0" borderId="41" xfId="4" applyNumberFormat="1" applyFont="1" applyBorder="1" applyAlignment="1" applyProtection="1">
      <alignment horizontal="center" vertical="top"/>
      <protection locked="0"/>
    </xf>
    <xf numFmtId="0" fontId="15" fillId="0" borderId="0" xfId="4" applyFont="1" applyAlignment="1" applyProtection="1">
      <alignment horizontal="center" vertical="top"/>
      <protection locked="0"/>
    </xf>
    <xf numFmtId="4" fontId="15" fillId="0" borderId="0" xfId="4" applyNumberFormat="1" applyFont="1" applyAlignment="1" applyProtection="1">
      <alignment horizontal="center"/>
      <protection locked="0"/>
    </xf>
    <xf numFmtId="4" fontId="15" fillId="0" borderId="0" xfId="4" applyNumberFormat="1" applyFont="1" applyAlignment="1" applyProtection="1">
      <alignment horizontal="center" vertical="top"/>
      <protection locked="0"/>
    </xf>
    <xf numFmtId="4" fontId="15" fillId="0" borderId="42" xfId="4" applyNumberFormat="1" applyFont="1" applyBorder="1" applyAlignment="1" applyProtection="1">
      <alignment horizontal="right" vertical="top"/>
      <protection locked="0"/>
    </xf>
    <xf numFmtId="4" fontId="15" fillId="0" borderId="43" xfId="4" applyNumberFormat="1" applyFont="1" applyBorder="1" applyAlignment="1" applyProtection="1">
      <alignment horizontal="right" vertical="top"/>
      <protection locked="0"/>
    </xf>
    <xf numFmtId="4" fontId="15" fillId="0" borderId="0" xfId="4" applyNumberFormat="1" applyFont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left" vertical="center"/>
      <protection locked="0"/>
    </xf>
    <xf numFmtId="49" fontId="15" fillId="0" borderId="0" xfId="4" applyNumberFormat="1" applyFont="1" applyAlignment="1" applyProtection="1">
      <alignment horizontal="left" vertical="center"/>
      <protection locked="0"/>
    </xf>
    <xf numFmtId="49" fontId="22" fillId="0" borderId="0" xfId="4" applyNumberFormat="1" applyFont="1" applyAlignment="1">
      <alignment horizontal="left" vertical="top"/>
    </xf>
    <xf numFmtId="0" fontId="23" fillId="0" borderId="0" xfId="0" applyFont="1"/>
    <xf numFmtId="166" fontId="17" fillId="0" borderId="0" xfId="4" applyNumberFormat="1" applyFont="1" applyAlignment="1">
      <alignment horizontal="center" vertical="center"/>
    </xf>
    <xf numFmtId="49" fontId="17" fillId="0" borderId="0" xfId="4" applyNumberFormat="1" applyFont="1" applyAlignment="1">
      <alignment horizontal="left" vertical="center"/>
    </xf>
    <xf numFmtId="49" fontId="17" fillId="0" borderId="0" xfId="4" applyNumberFormat="1" applyFont="1" applyAlignment="1">
      <alignment horizontal="center"/>
    </xf>
    <xf numFmtId="49" fontId="17" fillId="0" borderId="6" xfId="4" applyNumberFormat="1" applyFont="1" applyBorder="1" applyAlignment="1">
      <alignment horizontal="center" vertical="center" wrapText="1"/>
    </xf>
    <xf numFmtId="166" fontId="17" fillId="0" borderId="0" xfId="4" applyNumberFormat="1" applyFont="1" applyBorder="1" applyAlignment="1">
      <alignment horizontal="center" vertical="center"/>
    </xf>
    <xf numFmtId="49" fontId="17" fillId="0" borderId="0" xfId="4" applyNumberFormat="1" applyFont="1" applyBorder="1" applyAlignment="1">
      <alignment horizontal="left" vertical="center"/>
    </xf>
    <xf numFmtId="49" fontId="17" fillId="0" borderId="0" xfId="4" applyNumberFormat="1" applyFont="1" applyBorder="1" applyAlignment="1">
      <alignment horizontal="center" vertical="center"/>
    </xf>
    <xf numFmtId="49" fontId="17" fillId="0" borderId="0" xfId="4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 wrapText="1"/>
    </xf>
    <xf numFmtId="166" fontId="15" fillId="0" borderId="41" xfId="4" applyNumberFormat="1" applyFont="1" applyBorder="1" applyAlignment="1" applyProtection="1">
      <alignment horizontal="center" vertical="center"/>
      <protection locked="0"/>
    </xf>
    <xf numFmtId="0" fontId="15" fillId="0" borderId="0" xfId="4" applyFont="1" applyBorder="1" applyAlignment="1" applyProtection="1">
      <alignment horizontal="left" vertical="center"/>
      <protection locked="0"/>
    </xf>
    <xf numFmtId="0" fontId="15" fillId="0" borderId="0" xfId="4" applyFont="1" applyBorder="1" applyAlignment="1" applyProtection="1">
      <alignment horizontal="center" vertical="top"/>
      <protection locked="0"/>
    </xf>
    <xf numFmtId="4" fontId="15" fillId="0" borderId="0" xfId="4" applyNumberFormat="1" applyFont="1" applyBorder="1" applyAlignment="1" applyProtection="1">
      <alignment horizontal="center"/>
      <protection locked="0"/>
    </xf>
    <xf numFmtId="4" fontId="15" fillId="0" borderId="0" xfId="4" applyNumberFormat="1" applyFont="1" applyBorder="1" applyAlignment="1" applyProtection="1">
      <alignment horizontal="center" vertical="top"/>
      <protection locked="0"/>
    </xf>
    <xf numFmtId="4" fontId="15" fillId="0" borderId="47" xfId="4" applyNumberFormat="1" applyFont="1" applyBorder="1" applyAlignment="1" applyProtection="1">
      <alignment horizontal="right" vertical="top"/>
      <protection locked="0"/>
    </xf>
    <xf numFmtId="166" fontId="17" fillId="8" borderId="44" xfId="4" applyNumberFormat="1" applyFont="1" applyFill="1" applyBorder="1" applyAlignment="1" applyProtection="1">
      <alignment horizontal="center" vertical="top"/>
      <protection locked="0"/>
    </xf>
    <xf numFmtId="0" fontId="17" fillId="8" borderId="45" xfId="4" applyFont="1" applyFill="1" applyBorder="1" applyAlignment="1" applyProtection="1">
      <alignment horizontal="left" vertical="center"/>
      <protection locked="0"/>
    </xf>
    <xf numFmtId="0" fontId="17" fillId="8" borderId="45" xfId="4" applyFont="1" applyFill="1" applyBorder="1" applyAlignment="1" applyProtection="1">
      <alignment horizontal="center"/>
      <protection locked="0"/>
    </xf>
    <xf numFmtId="4" fontId="17" fillId="8" borderId="45" xfId="4" applyNumberFormat="1" applyFont="1" applyFill="1" applyBorder="1" applyAlignment="1" applyProtection="1">
      <alignment horizontal="center"/>
      <protection locked="0"/>
    </xf>
    <xf numFmtId="4" fontId="17" fillId="8" borderId="45" xfId="5" applyNumberFormat="1" applyFont="1" applyFill="1" applyBorder="1" applyProtection="1">
      <protection locked="0"/>
    </xf>
    <xf numFmtId="4" fontId="17" fillId="8" borderId="46" xfId="5" applyNumberFormat="1" applyFont="1" applyFill="1" applyBorder="1" applyProtection="1">
      <protection locked="0"/>
    </xf>
    <xf numFmtId="49" fontId="20" fillId="0" borderId="0" xfId="4" applyNumberFormat="1" applyFont="1" applyAlignment="1">
      <alignment horizontal="left" vertical="top"/>
    </xf>
    <xf numFmtId="4" fontId="20" fillId="0" borderId="0" xfId="4" applyNumberFormat="1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0" fontId="17" fillId="9" borderId="44" xfId="4" applyFont="1" applyFill="1" applyBorder="1" applyAlignment="1">
      <alignment horizontal="center" vertical="center" wrapText="1"/>
    </xf>
    <xf numFmtId="0" fontId="17" fillId="9" borderId="45" xfId="4" applyFont="1" applyFill="1" applyBorder="1" applyAlignment="1">
      <alignment horizontal="center" vertical="center" wrapText="1"/>
    </xf>
    <xf numFmtId="0" fontId="17" fillId="9" borderId="46" xfId="4" applyFont="1" applyFill="1" applyBorder="1" applyAlignment="1">
      <alignment horizontal="center" vertical="center" wrapText="1"/>
    </xf>
    <xf numFmtId="0" fontId="15" fillId="0" borderId="0" xfId="4" applyFont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</cellXfs>
  <cellStyles count="12">
    <cellStyle name="Comma 2" xfId="6"/>
    <cellStyle name="Currency 2" xfId="5"/>
    <cellStyle name="Euro" xfId="7"/>
    <cellStyle name="Mladen" xfId="2"/>
    <cellStyle name="Normal" xfId="0" builtinId="0"/>
    <cellStyle name="Normal 2" xfId="1"/>
    <cellStyle name="Normal 3" xfId="8"/>
    <cellStyle name="Normalno 2" xfId="4"/>
    <cellStyle name="Normalno 3" xfId="10"/>
    <cellStyle name="Normalno 3 2" xfId="11"/>
    <cellStyle name="Obično 2" xfId="3"/>
    <cellStyle name="Obično_ANALIZE C." xfId="9"/>
  </cellStyles>
  <dxfs count="0"/>
  <tableStyles count="0" defaultTableStyle="TableStyleMedium9" defaultPivotStyle="PivotStyleLight16"/>
  <colors>
    <mruColors>
      <color rgb="FFFFFFFF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NO/2013/18_TOMINOVAC_SANITARNA/GP%20TOMINOVAC/KNJIGA%201/GP%20TOMINOVAC_B9%20Troskov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ALI"/>
      <sheetName val="CS"/>
      <sheetName val="UPOV"/>
      <sheetName val="STRUJA"/>
      <sheetName val="REKAPITULACIJA"/>
      <sheetName val="S.1 DOK"/>
      <sheetName val="S.2 DOK"/>
      <sheetName val="List1"/>
      <sheetName val="List2"/>
    </sheetNames>
    <sheetDataSet>
      <sheetData sheetId="0">
        <row r="3">
          <cell r="J3">
            <v>5846.1</v>
          </cell>
          <cell r="K3">
            <v>1209.6600000000001</v>
          </cell>
        </row>
        <row r="9">
          <cell r="J9">
            <v>8300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7"/>
  <sheetViews>
    <sheetView tabSelected="1" topLeftCell="A51" zoomScale="115" zoomScaleNormal="115" workbookViewId="0">
      <selection activeCell="J59" sqref="J59"/>
    </sheetView>
  </sheetViews>
  <sheetFormatPr defaultRowHeight="15"/>
  <cols>
    <col min="1" max="1" width="4.85546875" customWidth="1"/>
    <col min="2" max="2" width="43.42578125" customWidth="1"/>
    <col min="3" max="3" width="6.42578125" customWidth="1"/>
    <col min="4" max="4" width="8" customWidth="1"/>
    <col min="6" max="6" width="11.42578125" customWidth="1"/>
  </cols>
  <sheetData>
    <row r="1" spans="1:7" ht="18.75">
      <c r="A1" s="159" t="s">
        <v>125</v>
      </c>
      <c r="B1" s="159"/>
      <c r="C1" s="159"/>
      <c r="D1" s="159"/>
      <c r="E1" s="159"/>
      <c r="F1" s="159"/>
      <c r="G1" s="108"/>
    </row>
    <row r="2" spans="1:7" ht="30" customHeight="1">
      <c r="A2" s="160" t="s">
        <v>124</v>
      </c>
      <c r="B2" s="160"/>
      <c r="C2" s="160"/>
      <c r="D2" s="160"/>
      <c r="E2" s="160"/>
      <c r="F2" s="160"/>
      <c r="G2" s="108"/>
    </row>
    <row r="3" spans="1:7">
      <c r="A3" s="71"/>
      <c r="B3" s="72"/>
      <c r="C3" s="70"/>
      <c r="D3" s="73"/>
      <c r="E3" s="73"/>
      <c r="F3" s="73"/>
      <c r="G3" s="73"/>
    </row>
    <row r="4" spans="1:7" ht="25.5">
      <c r="A4" s="99" t="s">
        <v>0</v>
      </c>
      <c r="B4" s="100" t="s">
        <v>1</v>
      </c>
      <c r="C4" s="139" t="s">
        <v>127</v>
      </c>
      <c r="D4" s="101" t="s">
        <v>16</v>
      </c>
      <c r="E4" s="102" t="s">
        <v>111</v>
      </c>
      <c r="F4" s="85" t="s">
        <v>17</v>
      </c>
    </row>
    <row r="5" spans="1:7" ht="102" customHeight="1">
      <c r="A5" s="74">
        <v>1</v>
      </c>
      <c r="B5" s="75" t="s">
        <v>3</v>
      </c>
      <c r="C5" s="76"/>
      <c r="D5" s="77"/>
      <c r="E5" s="77"/>
      <c r="F5" s="73"/>
    </row>
    <row r="6" spans="1:7" ht="91.5" customHeight="1">
      <c r="A6" s="78"/>
      <c r="B6" s="75" t="s">
        <v>99</v>
      </c>
      <c r="C6" s="79" t="s">
        <v>19</v>
      </c>
      <c r="D6" s="80">
        <v>1</v>
      </c>
      <c r="E6" s="116"/>
      <c r="F6" s="117"/>
    </row>
    <row r="7" spans="1:7">
      <c r="A7" s="78"/>
      <c r="B7" s="75"/>
      <c r="C7" s="79"/>
      <c r="D7" s="80"/>
      <c r="E7" s="81"/>
      <c r="F7" s="82"/>
    </row>
    <row r="8" spans="1:7">
      <c r="A8" s="83"/>
      <c r="B8" s="72"/>
      <c r="C8" s="70"/>
      <c r="D8" s="70"/>
      <c r="E8" s="70"/>
      <c r="F8" s="70"/>
    </row>
    <row r="9" spans="1:7" ht="15.75" thickBot="1">
      <c r="A9" s="109" t="s">
        <v>0</v>
      </c>
      <c r="B9" s="112" t="s">
        <v>1</v>
      </c>
      <c r="C9" s="111"/>
      <c r="D9" s="161" t="s">
        <v>11</v>
      </c>
      <c r="E9" s="161"/>
      <c r="F9" s="118"/>
    </row>
    <row r="10" spans="1:7">
      <c r="A10" s="83"/>
      <c r="B10" s="89"/>
      <c r="C10" s="81"/>
      <c r="D10" s="81"/>
      <c r="E10" s="81"/>
      <c r="F10" s="82"/>
    </row>
    <row r="11" spans="1:7">
      <c r="A11" s="90"/>
      <c r="B11" s="91"/>
      <c r="C11" s="92"/>
      <c r="D11" s="92"/>
      <c r="E11" s="92"/>
      <c r="F11" s="92"/>
    </row>
    <row r="12" spans="1:7" ht="25.5">
      <c r="A12" s="99" t="s">
        <v>12</v>
      </c>
      <c r="B12" s="100" t="s">
        <v>14</v>
      </c>
      <c r="C12" s="84" t="s">
        <v>15</v>
      </c>
      <c r="D12" s="101" t="s">
        <v>16</v>
      </c>
      <c r="E12" s="102" t="s">
        <v>111</v>
      </c>
      <c r="F12" s="85" t="s">
        <v>17</v>
      </c>
    </row>
    <row r="13" spans="1:7">
      <c r="A13" s="96"/>
      <c r="B13" s="97"/>
      <c r="C13" s="93"/>
      <c r="D13" s="94"/>
      <c r="E13" s="95"/>
      <c r="F13" s="95"/>
    </row>
    <row r="14" spans="1:7" ht="130.5" customHeight="1">
      <c r="A14" s="83" t="s">
        <v>2</v>
      </c>
      <c r="B14" s="88" t="s">
        <v>108</v>
      </c>
      <c r="C14" s="79"/>
      <c r="D14" s="82"/>
      <c r="E14" s="81"/>
      <c r="F14" s="81"/>
    </row>
    <row r="15" spans="1:7" ht="38.25">
      <c r="A15" s="83"/>
      <c r="B15" s="88" t="s">
        <v>107</v>
      </c>
      <c r="C15" s="79"/>
      <c r="D15" s="82"/>
      <c r="E15" s="81"/>
      <c r="F15" s="81"/>
    </row>
    <row r="16" spans="1:7">
      <c r="A16" s="83"/>
      <c r="B16" s="89" t="s">
        <v>104</v>
      </c>
      <c r="C16" s="79"/>
      <c r="D16" s="82"/>
      <c r="E16" s="81"/>
      <c r="F16" s="81"/>
    </row>
    <row r="17" spans="1:6" ht="15.75">
      <c r="A17" s="83"/>
      <c r="B17" s="77" t="s">
        <v>109</v>
      </c>
      <c r="C17" s="81" t="s">
        <v>105</v>
      </c>
      <c r="D17" s="81">
        <v>22.89</v>
      </c>
      <c r="E17" s="116"/>
      <c r="F17" s="117"/>
    </row>
    <row r="18" spans="1:6">
      <c r="A18" s="83"/>
      <c r="B18" s="89"/>
      <c r="C18" s="81"/>
      <c r="D18" s="81"/>
      <c r="E18" s="81"/>
      <c r="F18" s="82"/>
    </row>
    <row r="19" spans="1:6" ht="25.5">
      <c r="A19" s="83" t="s">
        <v>4</v>
      </c>
      <c r="B19" s="75" t="s">
        <v>98</v>
      </c>
      <c r="C19" s="81"/>
      <c r="D19" s="81"/>
      <c r="E19" s="81"/>
      <c r="F19" s="82"/>
    </row>
    <row r="20" spans="1:6" ht="51">
      <c r="A20" s="83"/>
      <c r="B20" s="75" t="s">
        <v>101</v>
      </c>
      <c r="C20" s="81"/>
      <c r="D20" s="81"/>
      <c r="E20" s="81"/>
      <c r="F20" s="82"/>
    </row>
    <row r="21" spans="1:6" ht="15.75">
      <c r="A21" s="83"/>
      <c r="B21" s="72" t="s">
        <v>97</v>
      </c>
      <c r="C21" s="81" t="s">
        <v>103</v>
      </c>
      <c r="D21" s="81">
        <v>135</v>
      </c>
      <c r="E21" s="116"/>
      <c r="F21" s="117"/>
    </row>
    <row r="22" spans="1:6">
      <c r="A22" s="83"/>
      <c r="B22" s="72"/>
      <c r="C22" s="81"/>
      <c r="D22" s="81"/>
      <c r="E22" s="81"/>
      <c r="F22" s="82"/>
    </row>
    <row r="23" spans="1:6" ht="38.25">
      <c r="A23" s="83" t="s">
        <v>5</v>
      </c>
      <c r="B23" s="88" t="s">
        <v>102</v>
      </c>
      <c r="C23" s="79"/>
      <c r="D23" s="82"/>
      <c r="E23" s="81"/>
      <c r="F23" s="81"/>
    </row>
    <row r="24" spans="1:6" ht="76.5">
      <c r="A24" s="83"/>
      <c r="B24" s="88" t="s">
        <v>100</v>
      </c>
      <c r="C24" s="81"/>
      <c r="D24" s="81"/>
      <c r="E24" s="87"/>
      <c r="F24" s="82"/>
    </row>
    <row r="25" spans="1:6" ht="15.75">
      <c r="A25" s="83"/>
      <c r="B25" s="86" t="s">
        <v>106</v>
      </c>
      <c r="C25" s="81" t="s">
        <v>105</v>
      </c>
      <c r="D25" s="81">
        <v>29.76</v>
      </c>
      <c r="E25" s="116"/>
      <c r="F25" s="117"/>
    </row>
    <row r="26" spans="1:6">
      <c r="A26" s="83"/>
      <c r="B26" s="86"/>
      <c r="C26" s="81"/>
      <c r="D26" s="81"/>
      <c r="E26" s="81"/>
      <c r="F26" s="82"/>
    </row>
    <row r="27" spans="1:6" ht="42" customHeight="1">
      <c r="A27" s="83" t="s">
        <v>6</v>
      </c>
      <c r="B27" s="86" t="s">
        <v>113</v>
      </c>
      <c r="C27" s="81" t="s">
        <v>103</v>
      </c>
      <c r="D27" s="81">
        <v>84</v>
      </c>
      <c r="E27" s="116"/>
      <c r="F27" s="117"/>
    </row>
    <row r="28" spans="1:6">
      <c r="A28" s="83"/>
      <c r="B28" s="72"/>
      <c r="C28" s="81"/>
      <c r="D28" s="81"/>
      <c r="E28" s="81"/>
      <c r="F28" s="82"/>
    </row>
    <row r="29" spans="1:6" ht="15.75" thickBot="1">
      <c r="A29" s="109" t="s">
        <v>12</v>
      </c>
      <c r="B29" s="110" t="s">
        <v>14</v>
      </c>
      <c r="C29" s="111"/>
      <c r="D29" s="161" t="s">
        <v>11</v>
      </c>
      <c r="E29" s="161"/>
      <c r="F29" s="118"/>
    </row>
    <row r="30" spans="1:6">
      <c r="A30" s="90"/>
      <c r="B30" s="91"/>
      <c r="C30" s="92"/>
      <c r="D30" s="92"/>
      <c r="E30" s="92"/>
      <c r="F30" s="92"/>
    </row>
    <row r="31" spans="1:6">
      <c r="A31" s="83"/>
      <c r="B31" s="72"/>
      <c r="C31" s="81"/>
      <c r="D31" s="81"/>
      <c r="E31" s="81"/>
      <c r="F31" s="82"/>
    </row>
    <row r="32" spans="1:6" ht="27.75">
      <c r="A32" s="99" t="s">
        <v>13</v>
      </c>
      <c r="B32" s="100" t="s">
        <v>112</v>
      </c>
      <c r="C32" s="84" t="s">
        <v>15</v>
      </c>
      <c r="D32" s="101" t="s">
        <v>16</v>
      </c>
      <c r="E32" s="98" t="s">
        <v>111</v>
      </c>
      <c r="F32" s="85" t="s">
        <v>17</v>
      </c>
    </row>
    <row r="33" spans="1:6">
      <c r="A33" s="83"/>
      <c r="B33" s="72"/>
      <c r="C33" s="81"/>
      <c r="D33" s="81"/>
      <c r="E33" s="81"/>
      <c r="F33" s="82"/>
    </row>
    <row r="34" spans="1:6" ht="90.75" customHeight="1">
      <c r="A34" s="83" t="s">
        <v>2</v>
      </c>
      <c r="B34" s="72" t="s">
        <v>114</v>
      </c>
      <c r="C34" s="81" t="s">
        <v>110</v>
      </c>
      <c r="D34" s="81">
        <v>21</v>
      </c>
      <c r="E34" s="116"/>
      <c r="F34" s="117"/>
    </row>
    <row r="35" spans="1:6" ht="15" customHeight="1">
      <c r="A35" s="83"/>
      <c r="B35" s="72"/>
      <c r="C35" s="81"/>
      <c r="D35" s="81"/>
      <c r="E35" s="81"/>
      <c r="F35" s="82"/>
    </row>
    <row r="36" spans="1:6" ht="25.5" customHeight="1">
      <c r="A36" s="83" t="s">
        <v>4</v>
      </c>
      <c r="B36" s="72" t="s">
        <v>115</v>
      </c>
      <c r="C36" s="81" t="s">
        <v>110</v>
      </c>
      <c r="D36" s="81">
        <v>21</v>
      </c>
      <c r="E36" s="116"/>
      <c r="F36" s="117"/>
    </row>
    <row r="37" spans="1:6" ht="15" customHeight="1">
      <c r="A37" s="83"/>
      <c r="B37" s="72"/>
      <c r="C37" s="81"/>
      <c r="D37" s="81"/>
      <c r="E37" s="81"/>
      <c r="F37" s="82"/>
    </row>
    <row r="38" spans="1:6" ht="27.75" customHeight="1">
      <c r="A38" s="83" t="s">
        <v>5</v>
      </c>
      <c r="B38" s="72" t="s">
        <v>116</v>
      </c>
      <c r="C38" s="81" t="s">
        <v>110</v>
      </c>
      <c r="D38" s="81">
        <v>56</v>
      </c>
      <c r="E38" s="116"/>
      <c r="F38" s="117"/>
    </row>
    <row r="39" spans="1:6" ht="15" customHeight="1">
      <c r="A39" s="83"/>
      <c r="B39" s="72"/>
      <c r="C39" s="81"/>
      <c r="D39" s="81"/>
      <c r="E39" s="81"/>
      <c r="F39" s="82"/>
    </row>
    <row r="40" spans="1:6" ht="81" customHeight="1">
      <c r="A40" s="83" t="s">
        <v>6</v>
      </c>
      <c r="B40" s="72" t="s">
        <v>117</v>
      </c>
      <c r="C40" s="81" t="s">
        <v>10</v>
      </c>
      <c r="D40" s="81">
        <v>2</v>
      </c>
      <c r="E40" s="116"/>
      <c r="F40" s="117"/>
    </row>
    <row r="41" spans="1:6" ht="16.5" customHeight="1">
      <c r="A41" s="83"/>
      <c r="B41" s="72"/>
      <c r="C41" s="81"/>
      <c r="D41" s="81"/>
      <c r="E41" s="81"/>
      <c r="F41" s="82"/>
    </row>
    <row r="42" spans="1:6" ht="15.75" thickBot="1">
      <c r="A42" s="99" t="s">
        <v>13</v>
      </c>
      <c r="B42" s="100" t="s">
        <v>112</v>
      </c>
      <c r="C42" s="84"/>
      <c r="D42" s="113" t="s">
        <v>11</v>
      </c>
      <c r="E42" s="84"/>
      <c r="F42" s="118"/>
    </row>
    <row r="43" spans="1:6">
      <c r="A43" s="140"/>
      <c r="B43" s="141"/>
      <c r="C43" s="142"/>
      <c r="D43" s="143"/>
      <c r="E43" s="142"/>
      <c r="F43" s="144"/>
    </row>
    <row r="44" spans="1:6">
      <c r="A44" s="140"/>
      <c r="B44" s="141"/>
      <c r="C44" s="142"/>
      <c r="D44" s="143"/>
      <c r="E44" s="142"/>
      <c r="F44" s="144"/>
    </row>
    <row r="45" spans="1:6">
      <c r="A45" s="140"/>
      <c r="B45" s="141"/>
      <c r="C45" s="142"/>
      <c r="D45" s="143"/>
      <c r="E45" s="142"/>
      <c r="F45" s="144"/>
    </row>
    <row r="46" spans="1:6">
      <c r="A46" s="140"/>
      <c r="B46" s="141"/>
      <c r="C46" s="142"/>
      <c r="D46" s="143"/>
      <c r="E46" s="142"/>
      <c r="F46" s="144"/>
    </row>
    <row r="47" spans="1:6">
      <c r="A47" s="140"/>
      <c r="B47" s="141"/>
      <c r="C47" s="142"/>
      <c r="D47" s="143"/>
      <c r="E47" s="142"/>
      <c r="F47" s="144"/>
    </row>
    <row r="48" spans="1:6">
      <c r="A48" s="140"/>
      <c r="B48" s="141"/>
      <c r="C48" s="142"/>
      <c r="D48" s="143"/>
      <c r="E48" s="142"/>
      <c r="F48" s="144"/>
    </row>
    <row r="49" spans="1:7">
      <c r="A49" s="136"/>
      <c r="B49" s="137"/>
      <c r="C49" s="93"/>
      <c r="D49" s="138"/>
      <c r="E49" s="93"/>
      <c r="F49" s="92"/>
    </row>
    <row r="50" spans="1:7" ht="15.75" thickBot="1">
      <c r="A50" s="83"/>
      <c r="B50" s="72"/>
      <c r="C50" s="81"/>
      <c r="D50" s="81"/>
      <c r="E50" s="81"/>
      <c r="F50" s="82"/>
    </row>
    <row r="51" spans="1:7" ht="45.75" customHeight="1" thickTop="1" thickBot="1">
      <c r="A51" s="162" t="s">
        <v>126</v>
      </c>
      <c r="B51" s="163"/>
      <c r="C51" s="163"/>
      <c r="D51" s="163"/>
      <c r="E51" s="163"/>
      <c r="F51" s="164"/>
    </row>
    <row r="52" spans="1:7" ht="15.75" thickTop="1">
      <c r="A52" s="120"/>
      <c r="B52" s="121"/>
      <c r="C52" s="122"/>
      <c r="D52" s="123"/>
      <c r="E52" s="115"/>
      <c r="F52" s="124"/>
    </row>
    <row r="53" spans="1:7" ht="27" customHeight="1">
      <c r="A53" s="145" t="str">
        <f>A4</f>
        <v>I</v>
      </c>
      <c r="B53" s="131" t="str">
        <f>B9</f>
        <v>PRIPREMNI RADOVI</v>
      </c>
      <c r="C53" s="126"/>
      <c r="D53" s="127"/>
      <c r="E53" s="128"/>
      <c r="F53" s="129"/>
    </row>
    <row r="54" spans="1:7" ht="27" customHeight="1">
      <c r="A54" s="145" t="str">
        <f>A12</f>
        <v>II</v>
      </c>
      <c r="B54" s="132" t="str">
        <f>B29</f>
        <v>ZEMLJANI RADOVI</v>
      </c>
      <c r="C54" s="126"/>
      <c r="D54" s="127"/>
      <c r="E54" s="128"/>
      <c r="F54" s="130"/>
    </row>
    <row r="55" spans="1:7" ht="27.75" customHeight="1">
      <c r="A55" s="145" t="str">
        <f>A42</f>
        <v>III</v>
      </c>
      <c r="B55" s="133" t="str">
        <f>B42</f>
        <v>OSTALI RADOVI</v>
      </c>
      <c r="C55" s="126"/>
      <c r="D55" s="127"/>
      <c r="E55" s="128"/>
      <c r="F55" s="129"/>
    </row>
    <row r="56" spans="1:7" ht="15.75" thickBot="1">
      <c r="A56" s="125"/>
      <c r="B56" s="146"/>
      <c r="C56" s="147"/>
      <c r="D56" s="148"/>
      <c r="E56" s="149"/>
      <c r="F56" s="150"/>
    </row>
    <row r="57" spans="1:7" ht="26.25" customHeight="1" thickTop="1" thickBot="1">
      <c r="A57" s="151"/>
      <c r="B57" s="152" t="s">
        <v>118</v>
      </c>
      <c r="C57" s="153"/>
      <c r="D57" s="154"/>
      <c r="E57" s="155"/>
      <c r="F57" s="156"/>
    </row>
    <row r="58" spans="1:7" ht="24.75" customHeight="1" thickTop="1" thickBot="1">
      <c r="A58" s="151"/>
      <c r="B58" s="152" t="s">
        <v>119</v>
      </c>
      <c r="C58" s="153"/>
      <c r="D58" s="154"/>
      <c r="E58" s="155"/>
      <c r="F58" s="156"/>
    </row>
    <row r="59" spans="1:7" ht="27" customHeight="1" thickTop="1" thickBot="1">
      <c r="A59" s="151"/>
      <c r="B59" s="152" t="s">
        <v>120</v>
      </c>
      <c r="C59" s="153"/>
      <c r="D59" s="154"/>
      <c r="E59" s="155"/>
      <c r="F59" s="156"/>
    </row>
    <row r="60" spans="1:7" ht="15.75" thickTop="1">
      <c r="A60" s="103"/>
      <c r="B60" s="104"/>
      <c r="C60" s="165"/>
      <c r="D60" s="165"/>
      <c r="E60" s="165"/>
      <c r="F60" s="114"/>
      <c r="G60" s="105"/>
    </row>
    <row r="61" spans="1:7">
      <c r="A61" s="67"/>
      <c r="B61" s="107"/>
      <c r="C61" s="157"/>
      <c r="D61" s="157"/>
      <c r="E61" s="157"/>
      <c r="F61" s="119"/>
    </row>
    <row r="62" spans="1:7">
      <c r="A62" s="67"/>
      <c r="B62" s="106"/>
      <c r="C62" s="158"/>
      <c r="D62" s="158"/>
      <c r="E62" s="69"/>
      <c r="F62" s="69"/>
      <c r="G62" s="69"/>
    </row>
    <row r="63" spans="1:7">
      <c r="A63" s="67"/>
      <c r="B63" s="134" t="s">
        <v>121</v>
      </c>
      <c r="C63" s="66"/>
      <c r="D63" s="69"/>
      <c r="E63" s="69"/>
      <c r="F63" s="69"/>
    </row>
    <row r="64" spans="1:7">
      <c r="A64" s="67"/>
      <c r="B64" s="68"/>
      <c r="C64" s="66"/>
      <c r="D64" s="69"/>
      <c r="E64" s="69"/>
      <c r="F64" s="69"/>
    </row>
    <row r="65" spans="5:5">
      <c r="E65" s="135" t="s">
        <v>122</v>
      </c>
    </row>
    <row r="67" spans="5:5">
      <c r="E67" t="s">
        <v>123</v>
      </c>
    </row>
  </sheetData>
  <mergeCells count="8">
    <mergeCell ref="C61:E61"/>
    <mergeCell ref="C62:D62"/>
    <mergeCell ref="A1:F1"/>
    <mergeCell ref="A2:F2"/>
    <mergeCell ref="D9:E9"/>
    <mergeCell ref="D29:E29"/>
    <mergeCell ref="A51:F51"/>
    <mergeCell ref="C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3" zoomScale="90" zoomScaleNormal="90" workbookViewId="0">
      <selection activeCell="Q30" sqref="Q30:T46"/>
    </sheetView>
  </sheetViews>
  <sheetFormatPr defaultRowHeight="15"/>
  <sheetData>
    <row r="1" spans="1:16" ht="19.5" thickBot="1">
      <c r="A1" s="166" t="s">
        <v>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</row>
    <row r="2" spans="1:16" ht="19.5" thickBot="1">
      <c r="A2" s="166" t="s">
        <v>21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6" ht="90.75" thickBot="1">
      <c r="A3" s="1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  <c r="O3" s="3" t="s">
        <v>36</v>
      </c>
      <c r="P3" s="4" t="s">
        <v>37</v>
      </c>
    </row>
    <row r="4" spans="1:16" ht="15.75" thickBot="1">
      <c r="A4" s="5">
        <v>3338.7971637498304</v>
      </c>
      <c r="B4" s="6">
        <v>3168.8843274473147</v>
      </c>
      <c r="C4" s="6">
        <v>1690.3495414882934</v>
      </c>
      <c r="D4" s="6">
        <v>598.99266880247137</v>
      </c>
      <c r="E4" s="6">
        <v>160.04409965928332</v>
      </c>
      <c r="F4" s="6">
        <v>6.6421437465608317</v>
      </c>
      <c r="G4" s="6">
        <v>115.40227453238226</v>
      </c>
      <c r="H4" s="6">
        <v>629.47336991654481</v>
      </c>
      <c r="I4" s="6">
        <v>6294.7336991654493</v>
      </c>
      <c r="J4" s="6">
        <v>1530.3959140136533</v>
      </c>
      <c r="K4" s="6">
        <v>29.329855197234011</v>
      </c>
      <c r="L4" s="6">
        <v>58.659710394468007</v>
      </c>
      <c r="M4" s="6">
        <v>2989.1301248565778</v>
      </c>
      <c r="N4" s="6">
        <v>349.66703889325112</v>
      </c>
      <c r="O4" s="7">
        <v>49.903500012602919</v>
      </c>
    </row>
    <row r="5" spans="1:16" ht="19.5" thickBot="1">
      <c r="A5" s="8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6" ht="15.75" thickBot="1">
      <c r="A6" s="11">
        <v>350.38046603174655</v>
      </c>
      <c r="B6" s="12">
        <v>331.10680422785197</v>
      </c>
      <c r="C6" s="12">
        <v>185.37248798255104</v>
      </c>
      <c r="D6" s="12">
        <v>75.725857823835327</v>
      </c>
      <c r="E6" s="12">
        <v>13.76690128849617</v>
      </c>
      <c r="F6" s="12">
        <v>0</v>
      </c>
      <c r="G6" s="12">
        <v>8.9405851004204084</v>
      </c>
      <c r="H6" s="12">
        <v>50.054352290249511</v>
      </c>
      <c r="I6" s="12">
        <v>500.54352290249511</v>
      </c>
      <c r="J6" s="12">
        <v>160.67441586001206</v>
      </c>
      <c r="K6" s="12">
        <v>5.5067605153984625</v>
      </c>
      <c r="L6" s="12">
        <v>11.013521030796925</v>
      </c>
      <c r="M6" s="12">
        <v>319.40795759362499</v>
      </c>
      <c r="N6" s="13">
        <v>30.972508438121565</v>
      </c>
    </row>
    <row r="7" spans="1:16" ht="19.5" thickBot="1">
      <c r="A7" s="8" t="s">
        <v>39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6" ht="15.75" thickBot="1">
      <c r="A8" s="11">
        <v>1542.5819443744424</v>
      </c>
      <c r="B8" s="12">
        <v>1456.507144362741</v>
      </c>
      <c r="C8" s="12">
        <v>763.04678735125492</v>
      </c>
      <c r="D8" s="12">
        <v>280.90308001153369</v>
      </c>
      <c r="E8" s="12">
        <v>76.843557469482235</v>
      </c>
      <c r="F8" s="12">
        <v>2.1931606702648909</v>
      </c>
      <c r="G8" s="12">
        <v>54.824551906211283</v>
      </c>
      <c r="H8" s="12">
        <v>295.16000695605493</v>
      </c>
      <c r="I8" s="12">
        <v>2951.6000695605489</v>
      </c>
      <c r="J8" s="12">
        <v>722.0435341107858</v>
      </c>
      <c r="K8" s="12">
        <v>23.203600003215303</v>
      </c>
      <c r="L8" s="12">
        <v>46.407200006430607</v>
      </c>
      <c r="M8" s="12">
        <v>1409.1950675616972</v>
      </c>
      <c r="N8" s="13">
        <v>133.38687681274533</v>
      </c>
    </row>
    <row r="9" spans="1:16" ht="19.5" thickBot="1">
      <c r="A9" s="8" t="s">
        <v>40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6" ht="15.75" thickBot="1">
      <c r="A10" s="11">
        <v>507.83331607256088</v>
      </c>
      <c r="B10" s="12">
        <v>482.44379239889258</v>
      </c>
      <c r="C10" s="12">
        <v>265.91044921077884</v>
      </c>
      <c r="D10" s="12">
        <v>81.875381266926553</v>
      </c>
      <c r="E10" s="12">
        <v>23.350200363075214</v>
      </c>
      <c r="F10" s="12">
        <v>0</v>
      </c>
      <c r="G10" s="12">
        <v>16.244945321878625</v>
      </c>
      <c r="H10" s="12">
        <v>100.0656780438544</v>
      </c>
      <c r="I10" s="12">
        <v>1000.6567804385436</v>
      </c>
      <c r="J10" s="12">
        <v>211.77924192134651</v>
      </c>
      <c r="K10" s="12">
        <v>6.7955539553496482</v>
      </c>
      <c r="L10" s="12">
        <v>13.591107910699296</v>
      </c>
      <c r="M10" s="12">
        <v>419.44786865914318</v>
      </c>
      <c r="N10" s="13">
        <v>88.385447413417751</v>
      </c>
    </row>
    <row r="11" spans="1:16" ht="19.5" thickBot="1">
      <c r="A11" s="8" t="s">
        <v>41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6" ht="15.75" thickBot="1">
      <c r="A12" s="11">
        <v>350.56315674767882</v>
      </c>
      <c r="B12" s="12">
        <v>331.18636657755269</v>
      </c>
      <c r="C12" s="12">
        <v>173.22402790966811</v>
      </c>
      <c r="D12" s="12">
        <v>62.485696986653636</v>
      </c>
      <c r="E12" s="12">
        <v>17.820418322181915</v>
      </c>
      <c r="F12" s="12">
        <v>0</v>
      </c>
      <c r="G12" s="12">
        <v>12.397826003867454</v>
      </c>
      <c r="H12" s="12">
        <v>69.076484088212581</v>
      </c>
      <c r="I12" s="12">
        <v>690.76484088212567</v>
      </c>
      <c r="J12" s="12">
        <v>161.68635366587651</v>
      </c>
      <c r="K12" s="12">
        <v>5.1862344790321036</v>
      </c>
      <c r="L12" s="12">
        <v>10.372468958064207</v>
      </c>
      <c r="M12" s="12">
        <v>319.40500784255704</v>
      </c>
      <c r="N12" s="13">
        <v>31.158148905121692</v>
      </c>
    </row>
    <row r="13" spans="1:16" ht="19.5" thickBot="1">
      <c r="A13" s="8" t="s">
        <v>42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6" ht="15.75" thickBot="1">
      <c r="A14" s="11">
        <v>127.79865013056819</v>
      </c>
      <c r="B14" s="12">
        <v>120.49065012351694</v>
      </c>
      <c r="C14" s="12">
        <v>61.785150065442451</v>
      </c>
      <c r="D14" s="12">
        <v>23.566621200403645</v>
      </c>
      <c r="E14" s="12">
        <v>6.7210108630347021</v>
      </c>
      <c r="F14" s="12">
        <v>0</v>
      </c>
      <c r="G14" s="12">
        <v>4.6758679702982935</v>
      </c>
      <c r="H14" s="12">
        <v>25.182000025727724</v>
      </c>
      <c r="I14" s="12">
        <v>251.82000025727723</v>
      </c>
      <c r="J14" s="12">
        <v>61.173039224444608</v>
      </c>
      <c r="K14" s="12">
        <v>1.956000001887277</v>
      </c>
      <c r="L14" s="12">
        <v>3.9120000037745539</v>
      </c>
      <c r="M14" s="12">
        <v>120.36230185120534</v>
      </c>
      <c r="N14" s="13">
        <v>7.4363482793628322</v>
      </c>
    </row>
    <row r="15" spans="1:16" ht="19.5" thickBot="1">
      <c r="A15" s="8" t="s">
        <v>43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6" ht="15.75" thickBot="1">
      <c r="A16" s="11">
        <v>531.87258760512668</v>
      </c>
      <c r="B16" s="12">
        <v>504.04048912485854</v>
      </c>
      <c r="C16" s="12">
        <v>271.56568349340154</v>
      </c>
      <c r="D16" s="12">
        <v>89.752123900376205</v>
      </c>
      <c r="E16" s="12">
        <v>25.596584023870726</v>
      </c>
      <c r="F16" s="12">
        <v>0</v>
      </c>
      <c r="G16" s="12">
        <v>17.807774726944096</v>
      </c>
      <c r="H16" s="12">
        <v>104.80248031628118</v>
      </c>
      <c r="I16" s="12">
        <v>1048.0248031628114</v>
      </c>
      <c r="J16" s="12">
        <v>232.59107390328558</v>
      </c>
      <c r="K16" s="12">
        <v>7.4493137147516109</v>
      </c>
      <c r="L16" s="12">
        <v>14.898627429503222</v>
      </c>
      <c r="M16" s="12">
        <v>462.5946442016978</v>
      </c>
      <c r="N16" s="13">
        <v>69.277943403428878</v>
      </c>
    </row>
    <row r="17" spans="1:18" ht="19.5" thickBot="1">
      <c r="A17" s="8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8" ht="15.75" thickBot="1">
      <c r="A18" s="11">
        <v>574.8398870758366</v>
      </c>
      <c r="B18" s="12">
        <v>547.78952067545447</v>
      </c>
      <c r="C18" s="12">
        <v>310.43423942032979</v>
      </c>
      <c r="D18" s="12">
        <v>87.231217525293843</v>
      </c>
      <c r="E18" s="12">
        <v>24.87764179674604</v>
      </c>
      <c r="F18" s="12">
        <v>0</v>
      </c>
      <c r="G18" s="12">
        <v>17.30760012511503</v>
      </c>
      <c r="H18" s="12">
        <v>113.26894326617473</v>
      </c>
      <c r="I18" s="12">
        <v>1132.6894326617471</v>
      </c>
      <c r="J18" s="12">
        <v>226.09311905250507</v>
      </c>
      <c r="K18" s="12">
        <v>7.2400816473929588</v>
      </c>
      <c r="L18" s="12">
        <v>14.480163294785916</v>
      </c>
      <c r="M18" s="12">
        <v>442.70777852461276</v>
      </c>
      <c r="N18" s="13">
        <v>132.13210855122378</v>
      </c>
    </row>
    <row r="19" spans="1:18" ht="19.5" thickBot="1">
      <c r="A19" s="8" t="s">
        <v>45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8" ht="15.75" thickBot="1">
      <c r="A20" s="11">
        <v>443.94187016198003</v>
      </c>
      <c r="B20" s="12">
        <v>423.97682016583394</v>
      </c>
      <c r="C20" s="12">
        <v>239.62316461154427</v>
      </c>
      <c r="D20" s="12">
        <v>67.950424381943478</v>
      </c>
      <c r="E20" s="12">
        <v>19.378914632490385</v>
      </c>
      <c r="F20" s="12">
        <v>0</v>
      </c>
      <c r="G20" s="12">
        <v>13.482085965308585</v>
      </c>
      <c r="H20" s="12">
        <v>87.476230573789181</v>
      </c>
      <c r="I20" s="12">
        <v>874.76230573789189</v>
      </c>
      <c r="J20" s="12">
        <v>176.24978147552503</v>
      </c>
      <c r="K20" s="12">
        <v>4.4417499984694073</v>
      </c>
      <c r="L20" s="12">
        <v>3.8630999994786954</v>
      </c>
      <c r="M20" s="12">
        <v>350.65003108074939</v>
      </c>
      <c r="N20" s="12">
        <v>93.291839081230677</v>
      </c>
      <c r="O20" s="14">
        <v>7.7261999989573908</v>
      </c>
    </row>
    <row r="21" spans="1:18" ht="19.5" thickBot="1">
      <c r="A21" s="8" t="s">
        <v>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8" ht="15.75" thickBot="1">
      <c r="A22" s="11">
        <v>118.3334320446308</v>
      </c>
      <c r="B22" s="12">
        <v>113.05618382467172</v>
      </c>
      <c r="C22" s="12">
        <v>65.53128332575649</v>
      </c>
      <c r="D22" s="12">
        <v>17.017913199272407</v>
      </c>
      <c r="E22" s="12">
        <v>4.8533720004177967</v>
      </c>
      <c r="F22" s="12">
        <v>0</v>
      </c>
      <c r="G22" s="12">
        <v>3.3765347426397927</v>
      </c>
      <c r="H22" s="12">
        <v>23.316932422587353</v>
      </c>
      <c r="I22" s="12">
        <v>233.16932422587354</v>
      </c>
      <c r="J22" s="12">
        <v>44.029833411770454</v>
      </c>
      <c r="K22" s="12">
        <v>1.4124654513190975</v>
      </c>
      <c r="L22" s="12">
        <v>2.8249309026381946</v>
      </c>
      <c r="M22" s="12">
        <v>86.504000166265129</v>
      </c>
      <c r="N22" s="13">
        <v>31.829431878365661</v>
      </c>
    </row>
    <row r="23" spans="1:18" ht="19.5" thickBot="1">
      <c r="A23" s="8" t="s">
        <v>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8" ht="15.75" thickBot="1">
      <c r="A24" s="11">
        <v>217.79595877210608</v>
      </c>
      <c r="B24" s="12">
        <v>205.99976254146441</v>
      </c>
      <c r="C24" s="12">
        <v>115.31429332293258</v>
      </c>
      <c r="D24" s="12">
        <v>40.914204213591368</v>
      </c>
      <c r="E24" s="12">
        <v>8.849330966379533</v>
      </c>
      <c r="F24" s="12">
        <v>1.8920329426251628</v>
      </c>
      <c r="G24" s="12">
        <v>7.3331010782706434</v>
      </c>
      <c r="H24" s="12">
        <v>33.592800018791912</v>
      </c>
      <c r="I24" s="12">
        <v>335.92800018791917</v>
      </c>
      <c r="J24" s="12">
        <v>98.933512923098192</v>
      </c>
      <c r="K24" s="12">
        <v>3.3000654098385498</v>
      </c>
      <c r="L24" s="12">
        <v>6.6001308196770996</v>
      </c>
      <c r="M24" s="12">
        <v>196.06086809345993</v>
      </c>
      <c r="N24" s="13">
        <v>21.735090678646152</v>
      </c>
    </row>
    <row r="25" spans="1:18" ht="19.5" thickBot="1">
      <c r="A25" s="8" t="s">
        <v>48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8" ht="15.75" thickBot="1">
      <c r="A26" s="11">
        <v>405.38214507726639</v>
      </c>
      <c r="B26" s="12">
        <v>384.45284507703167</v>
      </c>
      <c r="C26" s="12">
        <v>203.2253648871222</v>
      </c>
      <c r="D26" s="12">
        <v>71.092640554182353</v>
      </c>
      <c r="E26" s="12">
        <v>20.275049417703421</v>
      </c>
      <c r="F26" s="12">
        <v>0</v>
      </c>
      <c r="G26" s="12">
        <v>14.105535030432666</v>
      </c>
      <c r="H26" s="12">
        <v>79.8782551876387</v>
      </c>
      <c r="I26" s="12">
        <v>798.78255187638683</v>
      </c>
      <c r="J26" s="12">
        <v>184.36043501772158</v>
      </c>
      <c r="K26" s="12">
        <v>4.4825000009994795</v>
      </c>
      <c r="L26" s="12">
        <v>4.1075999997296488</v>
      </c>
      <c r="M26" s="12">
        <v>364.82483213703722</v>
      </c>
      <c r="N26" s="13">
        <v>40.557312940229131</v>
      </c>
      <c r="O26" s="15">
        <v>8.2151999994592941</v>
      </c>
    </row>
    <row r="27" spans="1:18" ht="19.5" thickBot="1">
      <c r="A27" s="8" t="s">
        <v>49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8" ht="15.75" thickBot="1">
      <c r="A28" s="11">
        <v>1308.3362036365427</v>
      </c>
      <c r="B28" s="12">
        <v>1248.2040868468164</v>
      </c>
      <c r="C28" s="12">
        <v>731.75747298171666</v>
      </c>
      <c r="D28" s="12">
        <v>267.6939042504801</v>
      </c>
      <c r="E28" s="12">
        <v>45.452671530157048</v>
      </c>
      <c r="F28" s="12">
        <v>3.3837336084252789</v>
      </c>
      <c r="G28" s="12">
        <v>31.622292082906217</v>
      </c>
      <c r="H28" s="12">
        <v>176.42145764818434</v>
      </c>
      <c r="I28" s="12">
        <v>1764.2145764818433</v>
      </c>
      <c r="J28" s="12">
        <v>566.06980451340212</v>
      </c>
      <c r="K28" s="12">
        <v>32.132671533846107</v>
      </c>
      <c r="L28" s="12">
        <v>6.6240000002771158</v>
      </c>
      <c r="M28" s="12">
        <v>1115.1307729862419</v>
      </c>
      <c r="N28" s="13">
        <v>193.20543065030083</v>
      </c>
      <c r="O28" s="13">
        <v>13.248000000554232</v>
      </c>
    </row>
    <row r="29" spans="1:18" ht="19.5" thickBot="1">
      <c r="A29" s="8" t="s">
        <v>50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8" ht="15.75" thickBot="1">
      <c r="A30" s="11">
        <v>192.09224529510158</v>
      </c>
      <c r="B30" s="12">
        <v>183.91624530943318</v>
      </c>
      <c r="C30" s="12">
        <v>109.59449605811939</v>
      </c>
      <c r="D30" s="12">
        <v>36.963856504794805</v>
      </c>
      <c r="E30" s="12">
        <v>6.71999998900605</v>
      </c>
      <c r="F30" s="12">
        <v>0</v>
      </c>
      <c r="G30" s="12">
        <v>4.3641434275944997</v>
      </c>
      <c r="H30" s="12">
        <v>27.441749327871658</v>
      </c>
      <c r="I30" s="12">
        <v>274.41749327871651</v>
      </c>
      <c r="J30" s="12">
        <v>79.008757877104273</v>
      </c>
      <c r="K30" s="12">
        <v>5.2799999954573744</v>
      </c>
      <c r="L30" s="12">
        <v>0.57599999741946761</v>
      </c>
      <c r="M30" s="12">
        <v>155.71033761787569</v>
      </c>
      <c r="N30" s="13">
        <v>36.381907677225875</v>
      </c>
      <c r="O30" s="13">
        <v>1.1519999948389352</v>
      </c>
      <c r="R30" t="s">
        <v>71</v>
      </c>
    </row>
    <row r="31" spans="1:18" s="17" customFormat="1" ht="15.75" thickBot="1">
      <c r="A31" s="16">
        <f t="shared" ref="A31:P31" si="0">SUM(A4:A30)</f>
        <v>10010.549026775418</v>
      </c>
      <c r="B31" s="16">
        <f t="shared" si="0"/>
        <v>9502.0550387034345</v>
      </c>
      <c r="C31" s="16">
        <f t="shared" si="0"/>
        <v>5186.7344421089119</v>
      </c>
      <c r="D31" s="16">
        <f t="shared" si="0"/>
        <v>1802.1655906217591</v>
      </c>
      <c r="E31" s="16">
        <f t="shared" si="0"/>
        <v>454.54975232232448</v>
      </c>
      <c r="F31" s="16">
        <f t="shared" si="0"/>
        <v>14.111070967876165</v>
      </c>
      <c r="G31" s="16">
        <f t="shared" si="0"/>
        <v>321.88511801426995</v>
      </c>
      <c r="H31" s="16">
        <f t="shared" si="0"/>
        <v>1815.210740081963</v>
      </c>
      <c r="I31" s="16">
        <f t="shared" si="0"/>
        <v>18152.107400819634</v>
      </c>
      <c r="J31" s="16">
        <f t="shared" si="0"/>
        <v>4455.0888169705313</v>
      </c>
      <c r="K31" s="16">
        <f t="shared" si="0"/>
        <v>137.7168519041914</v>
      </c>
      <c r="L31" s="16">
        <f>SUM(L4:L30)</f>
        <v>197.93056074774293</v>
      </c>
      <c r="M31" s="16">
        <f t="shared" si="0"/>
        <v>8751.1315931727459</v>
      </c>
      <c r="N31" s="16">
        <f t="shared" si="0"/>
        <v>1259.4174336026713</v>
      </c>
      <c r="O31" s="16">
        <f t="shared" si="0"/>
        <v>80.244900006412763</v>
      </c>
      <c r="P31" s="16">
        <f t="shared" si="0"/>
        <v>0</v>
      </c>
      <c r="Q31" s="17">
        <f>O31/0.2</f>
        <v>401.22450003206382</v>
      </c>
      <c r="R31" s="17">
        <f>Q31/1.2</f>
        <v>334.35375002671987</v>
      </c>
    </row>
    <row r="32" spans="1:18" s="17" customFormat="1" ht="15.75" thickBot="1">
      <c r="A32" s="16"/>
      <c r="B32" s="41"/>
      <c r="C32" s="41"/>
      <c r="D32" s="41"/>
      <c r="E32" s="41"/>
      <c r="F32" s="41"/>
      <c r="G32" s="41"/>
      <c r="H32" s="41"/>
      <c r="I32" s="41"/>
      <c r="J32" s="41"/>
      <c r="K32" s="41">
        <f>K31+K45</f>
        <v>156.91221070637502</v>
      </c>
      <c r="L32" s="41">
        <f>L31+L45</f>
        <v>229.86502971412486</v>
      </c>
      <c r="M32" s="41"/>
      <c r="N32" s="42"/>
      <c r="O32" s="43"/>
      <c r="P32" s="43"/>
    </row>
    <row r="33" spans="1:20" s="17" customFormat="1" ht="15.75" thickBot="1">
      <c r="A33" s="16"/>
      <c r="B33" s="41"/>
      <c r="C33" s="41"/>
      <c r="D33" s="41"/>
      <c r="E33" s="41"/>
      <c r="F33" s="41"/>
      <c r="G33" s="41"/>
      <c r="H33" s="41"/>
      <c r="I33" s="41"/>
      <c r="J33" s="41"/>
      <c r="K33" s="41">
        <f>K32/0.04</f>
        <v>3922.8052676593757</v>
      </c>
      <c r="L33" s="41">
        <f>L32/0.08</f>
        <v>2873.3128714265608</v>
      </c>
      <c r="M33" s="41"/>
      <c r="N33" s="42"/>
      <c r="O33" s="43"/>
      <c r="P33" s="43"/>
    </row>
    <row r="34" spans="1:20" ht="19.5" thickBot="1">
      <c r="A34" s="169" t="s">
        <v>51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1"/>
    </row>
    <row r="35" spans="1:20" ht="90.75" thickBot="1">
      <c r="A35" s="18" t="s">
        <v>22</v>
      </c>
      <c r="B35" s="19" t="s">
        <v>23</v>
      </c>
      <c r="C35" s="19" t="s">
        <v>24</v>
      </c>
      <c r="D35" s="19" t="s">
        <v>25</v>
      </c>
      <c r="E35" s="19" t="s">
        <v>26</v>
      </c>
      <c r="F35" s="19" t="s">
        <v>27</v>
      </c>
      <c r="G35" s="19" t="s">
        <v>28</v>
      </c>
      <c r="H35" s="19" t="s">
        <v>29</v>
      </c>
      <c r="I35" s="19" t="s">
        <v>30</v>
      </c>
      <c r="J35" s="19" t="s">
        <v>31</v>
      </c>
      <c r="K35" s="19" t="s">
        <v>32</v>
      </c>
      <c r="L35" s="19" t="s">
        <v>33</v>
      </c>
      <c r="M35" s="19" t="s">
        <v>34</v>
      </c>
      <c r="N35" s="20" t="s">
        <v>35</v>
      </c>
      <c r="O35" s="21" t="s">
        <v>36</v>
      </c>
      <c r="P35" s="40" t="s">
        <v>70</v>
      </c>
    </row>
    <row r="36" spans="1:20" ht="15.75" thickBot="1">
      <c r="A36" s="11">
        <v>558.09433763955849</v>
      </c>
      <c r="B36" s="12">
        <v>526.03677895491228</v>
      </c>
      <c r="C36" s="12">
        <v>321.37925762239092</v>
      </c>
      <c r="D36" s="12">
        <v>77.186400057401045</v>
      </c>
      <c r="E36" s="12">
        <v>23.748009546919288</v>
      </c>
      <c r="F36" s="12">
        <v>0</v>
      </c>
      <c r="G36" s="12">
        <v>1.1580151620624841</v>
      </c>
      <c r="H36" s="12">
        <v>108.83641874048007</v>
      </c>
      <c r="I36" s="12">
        <v>1088.3641874048008</v>
      </c>
      <c r="J36" s="12">
        <v>267.83391604550059</v>
      </c>
      <c r="K36" s="12">
        <v>8.5968847917097655</v>
      </c>
      <c r="L36" s="12">
        <v>17.193769583419527</v>
      </c>
      <c r="M36" s="12">
        <v>527.38546422858337</v>
      </c>
      <c r="N36" s="13">
        <v>30.708873410975123</v>
      </c>
    </row>
    <row r="37" spans="1:20" ht="19.5" thickBot="1">
      <c r="A37" s="8" t="s">
        <v>52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20" ht="15.75" thickBot="1">
      <c r="A38" s="11">
        <v>108.85112330169628</v>
      </c>
      <c r="B38" s="12">
        <v>102.256465834455</v>
      </c>
      <c r="C38" s="12">
        <v>60.922090687965735</v>
      </c>
      <c r="D38" s="12">
        <v>15.783031082435063</v>
      </c>
      <c r="E38" s="12">
        <v>4.8572650285847896</v>
      </c>
      <c r="F38" s="12">
        <v>0</v>
      </c>
      <c r="G38" s="12">
        <v>0.24278586857843179</v>
      </c>
      <c r="H38" s="12">
        <v>21.770224660339256</v>
      </c>
      <c r="I38" s="12">
        <v>217.70224660339255</v>
      </c>
      <c r="J38" s="12">
        <v>55.057160339030418</v>
      </c>
      <c r="K38" s="12">
        <v>1.7585753245976663</v>
      </c>
      <c r="L38" s="12">
        <v>3.5171506491953322</v>
      </c>
      <c r="M38" s="12">
        <v>107.18623620955751</v>
      </c>
      <c r="N38" s="13">
        <v>1.664887092138754</v>
      </c>
    </row>
    <row r="39" spans="1:20" ht="19.5" thickBot="1">
      <c r="A39" s="8" t="s">
        <v>53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20" ht="15.75" thickBot="1">
      <c r="A40" s="11">
        <v>393.28034185298759</v>
      </c>
      <c r="B40" s="12">
        <v>372.52718130459533</v>
      </c>
      <c r="C40" s="12">
        <v>219.27770423338893</v>
      </c>
      <c r="D40" s="12">
        <v>59.51322917179904</v>
      </c>
      <c r="E40" s="12">
        <v>18.315336596912577</v>
      </c>
      <c r="F40" s="12">
        <v>0</v>
      </c>
      <c r="G40" s="12">
        <v>0.91547504157568038</v>
      </c>
      <c r="H40" s="12">
        <v>78.656068370597524</v>
      </c>
      <c r="I40" s="12">
        <v>786.56068370597529</v>
      </c>
      <c r="J40" s="12">
        <v>209.45713421814327</v>
      </c>
      <c r="K40" s="12">
        <v>4.9671273097812031E-2</v>
      </c>
      <c r="L40" s="12">
        <v>9.9342546195624049E-2</v>
      </c>
      <c r="M40" s="12">
        <v>392.93156228894105</v>
      </c>
      <c r="N40" s="13">
        <v>0.34877956404661192</v>
      </c>
      <c r="O40" s="13">
        <v>16.453514619420428</v>
      </c>
    </row>
    <row r="41" spans="1:20" ht="19.5" thickBot="1">
      <c r="A41" s="8" t="s">
        <v>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20" ht="15.75" thickBot="1">
      <c r="A42" s="11">
        <v>466.89196164068386</v>
      </c>
      <c r="B42" s="12">
        <v>441.66975783783863</v>
      </c>
      <c r="C42" s="12">
        <v>269.95536614979653</v>
      </c>
      <c r="D42" s="12">
        <v>63.017330457938449</v>
      </c>
      <c r="E42" s="12">
        <v>19.393732029633064</v>
      </c>
      <c r="F42" s="12">
        <v>0</v>
      </c>
      <c r="G42" s="12">
        <v>0.96937763290295376</v>
      </c>
      <c r="H42" s="12">
        <v>93.378392328136741</v>
      </c>
      <c r="I42" s="12">
        <v>933.78392328136761</v>
      </c>
      <c r="J42" s="12">
        <v>220.22171765978896</v>
      </c>
      <c r="K42" s="12">
        <v>5.2479723496171973</v>
      </c>
      <c r="L42" s="12">
        <v>10.495944699234393</v>
      </c>
      <c r="M42" s="12">
        <v>437.18847720916568</v>
      </c>
      <c r="N42" s="13">
        <v>29.703484431518113</v>
      </c>
      <c r="O42" s="13">
        <v>4.4338459934244767</v>
      </c>
    </row>
    <row r="43" spans="1:20" ht="19.5" thickBot="1">
      <c r="A43" s="8" t="s">
        <v>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20" ht="15.75" thickBot="1">
      <c r="A44" s="11">
        <v>121.62206265937429</v>
      </c>
      <c r="B44" s="12">
        <v>114.83826324915889</v>
      </c>
      <c r="C44" s="12">
        <v>67.584293875307893</v>
      </c>
      <c r="D44" s="12">
        <v>18.355130344627003</v>
      </c>
      <c r="E44" s="12">
        <v>5.6488346409767667</v>
      </c>
      <c r="F44" s="12">
        <v>0</v>
      </c>
      <c r="G44" s="12">
        <v>0.28235173841544836</v>
      </c>
      <c r="H44" s="12">
        <v>24.324412531874856</v>
      </c>
      <c r="I44" s="12">
        <v>243.24412531874859</v>
      </c>
      <c r="J44" s="12">
        <v>64.352031025598478</v>
      </c>
      <c r="K44" s="12">
        <v>3.542255063161182</v>
      </c>
      <c r="L44" s="12">
        <v>0.62826148833704787</v>
      </c>
      <c r="M44" s="12">
        <v>1.2565229766740955</v>
      </c>
      <c r="N44" s="13">
        <v>121.62206265937429</v>
      </c>
      <c r="R44" t="s">
        <v>71</v>
      </c>
    </row>
    <row r="45" spans="1:20" ht="15.75" thickBot="1">
      <c r="A45" s="16">
        <f t="shared" ref="A45:O45" si="1">SUM(A36:A44)</f>
        <v>1648.7398270943004</v>
      </c>
      <c r="B45" s="16">
        <f t="shared" si="1"/>
        <v>1557.3284471809602</v>
      </c>
      <c r="C45" s="16">
        <f t="shared" si="1"/>
        <v>939.11871256885001</v>
      </c>
      <c r="D45" s="16">
        <f t="shared" si="1"/>
        <v>233.85512111420059</v>
      </c>
      <c r="E45" s="16">
        <f t="shared" si="1"/>
        <v>71.963177843026486</v>
      </c>
      <c r="F45" s="16">
        <f t="shared" si="1"/>
        <v>0</v>
      </c>
      <c r="G45" s="16">
        <f t="shared" si="1"/>
        <v>3.5680054435349984</v>
      </c>
      <c r="H45" s="16">
        <f t="shared" si="1"/>
        <v>326.9655166314285</v>
      </c>
      <c r="I45" s="16">
        <f t="shared" si="1"/>
        <v>3269.6551663142845</v>
      </c>
      <c r="J45" s="16">
        <f t="shared" si="1"/>
        <v>816.92195928806177</v>
      </c>
      <c r="K45" s="16">
        <f t="shared" si="1"/>
        <v>19.195358802183623</v>
      </c>
      <c r="L45" s="16">
        <f t="shared" si="1"/>
        <v>31.934468966381928</v>
      </c>
      <c r="M45" s="16">
        <f t="shared" si="1"/>
        <v>1465.9482629129218</v>
      </c>
      <c r="N45" s="16">
        <f t="shared" si="1"/>
        <v>184.04808715805291</v>
      </c>
      <c r="O45" s="16">
        <f t="shared" si="1"/>
        <v>20.887360612844905</v>
      </c>
      <c r="Q45" s="17">
        <f>O45/0.2</f>
        <v>104.43680306422452</v>
      </c>
      <c r="R45" s="17">
        <f>Q45/1</f>
        <v>104.43680306422452</v>
      </c>
      <c r="S45" s="17"/>
      <c r="T45" s="17"/>
    </row>
    <row r="46" spans="1:20">
      <c r="R46">
        <f>R31+R45</f>
        <v>438.7905530909444</v>
      </c>
    </row>
  </sheetData>
  <mergeCells count="3">
    <mergeCell ref="A1:P1"/>
    <mergeCell ref="A2:P2"/>
    <mergeCell ref="A34:N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0" zoomScale="90" zoomScaleNormal="90" workbookViewId="0">
      <selection activeCell="G42" sqref="G42"/>
    </sheetView>
  </sheetViews>
  <sheetFormatPr defaultRowHeight="15"/>
  <sheetData>
    <row r="1" spans="1:16" ht="19.5" thickBot="1">
      <c r="A1" s="172" t="s">
        <v>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6" ht="90.75" thickBot="1">
      <c r="A2" s="22" t="s">
        <v>22</v>
      </c>
      <c r="B2" s="23" t="s">
        <v>23</v>
      </c>
      <c r="C2" s="23" t="s">
        <v>24</v>
      </c>
      <c r="D2" s="23" t="s">
        <v>25</v>
      </c>
      <c r="E2" s="23" t="s">
        <v>26</v>
      </c>
      <c r="F2" s="23" t="s">
        <v>27</v>
      </c>
      <c r="G2" s="23" t="s">
        <v>28</v>
      </c>
      <c r="H2" s="23" t="s">
        <v>29</v>
      </c>
      <c r="I2" s="23" t="s">
        <v>30</v>
      </c>
      <c r="J2" s="23" t="s">
        <v>31</v>
      </c>
      <c r="K2" s="23" t="s">
        <v>32</v>
      </c>
      <c r="L2" s="23" t="s">
        <v>33</v>
      </c>
      <c r="M2" s="23" t="s">
        <v>34</v>
      </c>
      <c r="N2" s="23" t="s">
        <v>35</v>
      </c>
      <c r="O2" s="24" t="s">
        <v>36</v>
      </c>
      <c r="P2" s="25" t="s">
        <v>37</v>
      </c>
    </row>
    <row r="3" spans="1:16" ht="19.5" thickBot="1">
      <c r="A3" s="26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6" ht="15.75" thickBot="1">
      <c r="A4" s="11">
        <v>375.59777767770794</v>
      </c>
      <c r="B4" s="12">
        <v>356.10977767902756</v>
      </c>
      <c r="C4" s="12">
        <v>192.70436336434707</v>
      </c>
      <c r="D4" s="12">
        <v>62.844323136184784</v>
      </c>
      <c r="E4" s="12">
        <v>17.922695616252643</v>
      </c>
      <c r="F4" s="12">
        <v>0</v>
      </c>
      <c r="G4" s="12">
        <v>12.468981241253598</v>
      </c>
      <c r="H4" s="12">
        <v>74.009414320730642</v>
      </c>
      <c r="I4" s="12">
        <v>740.09414320730627</v>
      </c>
      <c r="J4" s="12">
        <v>162.59987517753316</v>
      </c>
      <c r="K4" s="12">
        <v>5.2159999996468169</v>
      </c>
      <c r="L4" s="12">
        <v>10.431999999293632</v>
      </c>
      <c r="M4" s="12">
        <v>323.57903302731569</v>
      </c>
      <c r="N4" s="13">
        <v>52.018744650392264</v>
      </c>
    </row>
    <row r="5" spans="1:16" ht="19.5" thickBot="1">
      <c r="A5" s="26" t="s">
        <v>58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6" ht="15.75" thickBot="1">
      <c r="A6" s="11">
        <v>98.480367283991569</v>
      </c>
      <c r="B6" s="12">
        <v>93.012304128468969</v>
      </c>
      <c r="C6" s="12">
        <v>48.5240249709545</v>
      </c>
      <c r="D6" s="12">
        <v>17.633247531711653</v>
      </c>
      <c r="E6" s="12">
        <v>5.0288604040185447</v>
      </c>
      <c r="F6" s="12">
        <v>0</v>
      </c>
      <c r="G6" s="12">
        <v>3.4986236102636448</v>
      </c>
      <c r="H6" s="12">
        <v>19.404998479604252</v>
      </c>
      <c r="I6" s="12">
        <v>194.04998479604254</v>
      </c>
      <c r="J6" s="12">
        <v>45.712892982876177</v>
      </c>
      <c r="K6" s="12">
        <v>1.4635374291464431</v>
      </c>
      <c r="L6" s="12">
        <v>2.9270748582928858</v>
      </c>
      <c r="M6" s="12">
        <v>90.896990495814975</v>
      </c>
      <c r="N6" s="13">
        <v>7.5833767881765954</v>
      </c>
    </row>
    <row r="7" spans="1:16" ht="19.5" thickBot="1">
      <c r="A7" s="26" t="s">
        <v>59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16" ht="15.75" thickBot="1">
      <c r="A8" s="11">
        <v>478.38364027933886</v>
      </c>
      <c r="B8" s="12">
        <v>452.51164026454222</v>
      </c>
      <c r="C8" s="12">
        <v>255.73512015117731</v>
      </c>
      <c r="D8" s="12">
        <v>101.65060561262258</v>
      </c>
      <c r="E8" s="12">
        <v>18.480000010569086</v>
      </c>
      <c r="F8" s="12">
        <v>0</v>
      </c>
      <c r="G8" s="12">
        <v>12.001394452383051</v>
      </c>
      <c r="H8" s="12">
        <v>68.340520039905542</v>
      </c>
      <c r="I8" s="12">
        <v>683.40520039905539</v>
      </c>
      <c r="J8" s="12">
        <v>216.26804511035169</v>
      </c>
      <c r="K8" s="12">
        <v>7.3920000042276284</v>
      </c>
      <c r="L8" s="12">
        <v>14.784000008455257</v>
      </c>
      <c r="M8" s="12">
        <v>428.34663961329164</v>
      </c>
      <c r="N8" s="13">
        <v>50.037000666047156</v>
      </c>
    </row>
    <row r="9" spans="1:16" ht="19.5" thickBot="1">
      <c r="A9" s="26" t="s">
        <v>60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6" ht="15.75" thickBot="1">
      <c r="A10" s="11">
        <v>866.91133651837424</v>
      </c>
      <c r="B10" s="12">
        <v>822.96719788552605</v>
      </c>
      <c r="C10" s="12">
        <v>480.97146159839718</v>
      </c>
      <c r="D10" s="12">
        <v>172.65570124456312</v>
      </c>
      <c r="E10" s="12">
        <v>31.388670452034503</v>
      </c>
      <c r="F10" s="12">
        <v>0</v>
      </c>
      <c r="G10" s="12">
        <v>20.384622035458861</v>
      </c>
      <c r="H10" s="12">
        <v>123.84447664548205</v>
      </c>
      <c r="I10" s="12">
        <v>1238.4447664548204</v>
      </c>
      <c r="J10" s="12">
        <v>366.61615392477438</v>
      </c>
      <c r="K10" s="12">
        <v>12.555468180813788</v>
      </c>
      <c r="L10" s="12">
        <v>25.110936361627576</v>
      </c>
      <c r="M10" s="12">
        <v>728.64887946764998</v>
      </c>
      <c r="N10" s="13">
        <v>138.26245705072424</v>
      </c>
    </row>
    <row r="11" spans="1:16" ht="19.5" thickBot="1">
      <c r="A11" s="26" t="s">
        <v>61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6" ht="15.75" thickBot="1">
      <c r="A12" s="11">
        <v>253.59089936970244</v>
      </c>
      <c r="B12" s="12">
        <v>241.34803969634407</v>
      </c>
      <c r="C12" s="12">
        <v>144.34371497935567</v>
      </c>
      <c r="D12" s="12">
        <v>48.101967359132651</v>
      </c>
      <c r="E12" s="12">
        <v>8.7448997666845383</v>
      </c>
      <c r="F12" s="12">
        <v>0</v>
      </c>
      <c r="G12" s="12">
        <v>5.6791662059799801</v>
      </c>
      <c r="H12" s="12">
        <v>36.227271338528922</v>
      </c>
      <c r="I12" s="12">
        <v>362.27271338528919</v>
      </c>
      <c r="J12" s="12">
        <v>102.1380470518418</v>
      </c>
      <c r="K12" s="12">
        <v>3.4979599066738123</v>
      </c>
      <c r="L12" s="12">
        <v>6.9959198133476246</v>
      </c>
      <c r="M12" s="12">
        <v>204.04766122263908</v>
      </c>
      <c r="N12" s="13">
        <v>49.543238147063363</v>
      </c>
    </row>
    <row r="13" spans="1:16" ht="19.5" thickBot="1">
      <c r="A13" s="26" t="s">
        <v>62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6" ht="15.75" thickBot="1">
      <c r="A14" s="11">
        <v>672.05456629765501</v>
      </c>
      <c r="B14" s="12">
        <v>638.51056629012032</v>
      </c>
      <c r="C14" s="12">
        <v>362.82477106487653</v>
      </c>
      <c r="D14" s="12">
        <v>141.91480648743092</v>
      </c>
      <c r="E14" s="12">
        <v>25.800000005725199</v>
      </c>
      <c r="F14" s="12">
        <v>0</v>
      </c>
      <c r="G14" s="12">
        <v>16.755193547787123</v>
      </c>
      <c r="H14" s="12">
        <v>96.007795185379308</v>
      </c>
      <c r="I14" s="12">
        <v>960.07795185379302</v>
      </c>
      <c r="J14" s="12">
        <v>301.80543758099702</v>
      </c>
      <c r="K14" s="12">
        <v>11.040000002059857</v>
      </c>
      <c r="L14" s="12">
        <v>5.9040000014661294</v>
      </c>
      <c r="M14" s="12">
        <v>596.14820240513382</v>
      </c>
      <c r="N14" s="13">
        <v>75.906363892521071</v>
      </c>
      <c r="O14" s="13">
        <v>11.808000002932259</v>
      </c>
    </row>
    <row r="15" spans="1:16" ht="19.5" thickBot="1">
      <c r="A15" s="26" t="s">
        <v>63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6" spans="1:16" ht="15.75" thickBot="1">
      <c r="A16" s="29">
        <v>258.45316102686888</v>
      </c>
      <c r="B16" s="30">
        <v>243.83716103142686</v>
      </c>
      <c r="C16" s="30">
        <v>125.8634298155114</v>
      </c>
      <c r="D16" s="30">
        <v>47.133242340631796</v>
      </c>
      <c r="E16" s="30">
        <v>13.442021708907838</v>
      </c>
      <c r="F16" s="30">
        <v>0</v>
      </c>
      <c r="G16" s="30">
        <v>9.3517359286571278</v>
      </c>
      <c r="H16" s="30">
        <v>50.926731236821453</v>
      </c>
      <c r="I16" s="30">
        <v>509.26731236821456</v>
      </c>
      <c r="J16" s="30">
        <v>122.03378305193358</v>
      </c>
      <c r="K16" s="30">
        <v>3.9119999987800633</v>
      </c>
      <c r="L16" s="30">
        <v>7.8239999975601258</v>
      </c>
      <c r="M16" s="30">
        <v>238.81183492548843</v>
      </c>
      <c r="N16" s="31">
        <v>19.641326101380443</v>
      </c>
    </row>
    <row r="17" spans="1:20" ht="19.5" thickBot="1">
      <c r="A17" s="26" t="s">
        <v>64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1:20" ht="15.75" thickBot="1">
      <c r="A18" s="11">
        <v>231.44283136954942</v>
      </c>
      <c r="B18" s="12">
        <v>217.81294774408403</v>
      </c>
      <c r="C18" s="12">
        <v>110.74301730056177</v>
      </c>
      <c r="D18" s="12">
        <v>44.320525567795535</v>
      </c>
      <c r="E18" s="12">
        <v>12.607336088334026</v>
      </c>
      <c r="F18" s="12">
        <v>0</v>
      </c>
      <c r="G18" s="12">
        <v>8.5657591240970508</v>
      </c>
      <c r="H18" s="12">
        <v>44.214256934039028</v>
      </c>
      <c r="I18" s="12">
        <v>442.1425693403902</v>
      </c>
      <c r="J18" s="12">
        <v>113.68434174806153</v>
      </c>
      <c r="K18" s="12">
        <v>3.6639787849076186</v>
      </c>
      <c r="L18" s="12">
        <v>7.3279575698152364</v>
      </c>
      <c r="M18" s="12">
        <v>201.75829431804772</v>
      </c>
      <c r="N18" s="12">
        <v>29.630400017455685</v>
      </c>
      <c r="O18" s="12">
        <v>0</v>
      </c>
      <c r="P18" s="13">
        <v>5.413703404599348E-2</v>
      </c>
    </row>
    <row r="19" spans="1:20" ht="19.5" thickBot="1">
      <c r="A19" s="26" t="s">
        <v>65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0" ht="15.75" thickBot="1">
      <c r="A20" s="32">
        <v>461.93831336270529</v>
      </c>
      <c r="B20" s="33">
        <v>437.43548505671254</v>
      </c>
      <c r="C20" s="33">
        <v>234.01297055776976</v>
      </c>
      <c r="D20" s="33">
        <v>79.015992401299997</v>
      </c>
      <c r="E20" s="33">
        <v>22.534725651444202</v>
      </c>
      <c r="F20" s="33">
        <v>0</v>
      </c>
      <c r="G20" s="33">
        <v>15.677612198571929</v>
      </c>
      <c r="H20" s="33">
        <v>91.022327756198095</v>
      </c>
      <c r="I20" s="33">
        <v>910.22327756198104</v>
      </c>
      <c r="J20" s="33">
        <v>204.26163815132793</v>
      </c>
      <c r="K20" s="33">
        <v>6.5582282658076014</v>
      </c>
      <c r="L20" s="33">
        <v>13.116456531615201</v>
      </c>
      <c r="M20" s="33">
        <v>405.27614535640475</v>
      </c>
      <c r="N20" s="34">
        <v>56.66216800630049</v>
      </c>
      <c r="R20" t="s">
        <v>71</v>
      </c>
    </row>
    <row r="21" spans="1:20" s="17" customFormat="1" ht="15.75" thickBot="1">
      <c r="A21" s="16">
        <f t="shared" ref="A21:P21" si="0">SUM(A4:A20)</f>
        <v>3696.8528931858941</v>
      </c>
      <c r="B21" s="16">
        <f t="shared" si="0"/>
        <v>3503.5451197762527</v>
      </c>
      <c r="C21" s="16">
        <f t="shared" si="0"/>
        <v>1955.7228738029512</v>
      </c>
      <c r="D21" s="16">
        <f t="shared" si="0"/>
        <v>715.27041168137305</v>
      </c>
      <c r="E21" s="16">
        <f t="shared" si="0"/>
        <v>155.94920970397058</v>
      </c>
      <c r="F21" s="16">
        <f t="shared" si="0"/>
        <v>0</v>
      </c>
      <c r="G21" s="16">
        <f t="shared" si="0"/>
        <v>104.38308834445237</v>
      </c>
      <c r="H21" s="16">
        <f t="shared" si="0"/>
        <v>603.9977919366894</v>
      </c>
      <c r="I21" s="16">
        <f t="shared" si="0"/>
        <v>6039.9779193668928</v>
      </c>
      <c r="J21" s="16">
        <f t="shared" si="0"/>
        <v>1635.1202147796976</v>
      </c>
      <c r="K21" s="16">
        <f t="shared" si="0"/>
        <v>55.299172572063625</v>
      </c>
      <c r="L21" s="16">
        <f t="shared" si="0"/>
        <v>94.42234514147367</v>
      </c>
      <c r="M21" s="16">
        <f t="shared" si="0"/>
        <v>3217.5136808317861</v>
      </c>
      <c r="N21" s="16">
        <f t="shared" si="0"/>
        <v>479.28507532006131</v>
      </c>
      <c r="O21" s="16">
        <f t="shared" si="0"/>
        <v>11.808000002932259</v>
      </c>
      <c r="P21" s="35">
        <f t="shared" si="0"/>
        <v>5.413703404599348E-2</v>
      </c>
      <c r="Q21" s="17">
        <f>O21/0.2</f>
        <v>59.040000014661288</v>
      </c>
      <c r="R21" s="17">
        <f>Q21/1.2</f>
        <v>49.200000012217743</v>
      </c>
    </row>
    <row r="22" spans="1:20" ht="19.5" thickBot="1">
      <c r="A22" s="175" t="s">
        <v>51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Q22" s="17"/>
      <c r="R22" s="17"/>
      <c r="S22" s="17"/>
      <c r="T22" s="17"/>
    </row>
    <row r="23" spans="1:20" ht="90.75" thickBot="1">
      <c r="A23" s="36" t="s">
        <v>22</v>
      </c>
      <c r="B23" s="37" t="s">
        <v>23</v>
      </c>
      <c r="C23" s="37" t="s">
        <v>24</v>
      </c>
      <c r="D23" s="37" t="s">
        <v>25</v>
      </c>
      <c r="E23" s="37" t="s">
        <v>26</v>
      </c>
      <c r="F23" s="37" t="s">
        <v>27</v>
      </c>
      <c r="G23" s="37" t="s">
        <v>28</v>
      </c>
      <c r="H23" s="37" t="s">
        <v>29</v>
      </c>
      <c r="I23" s="37" t="s">
        <v>30</v>
      </c>
      <c r="J23" s="37" t="s">
        <v>31</v>
      </c>
      <c r="K23" s="37" t="s">
        <v>32</v>
      </c>
      <c r="L23" s="37" t="s">
        <v>33</v>
      </c>
      <c r="M23" s="37" t="s">
        <v>34</v>
      </c>
      <c r="N23" s="38" t="s">
        <v>35</v>
      </c>
      <c r="O23" s="39" t="s">
        <v>36</v>
      </c>
      <c r="Q23" s="17"/>
      <c r="R23" s="17"/>
      <c r="S23" s="17"/>
      <c r="T23" s="17"/>
    </row>
    <row r="24" spans="1:20" ht="19.5" thickBot="1">
      <c r="A24" s="26" t="s">
        <v>66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  <row r="25" spans="1:20" ht="15.75" thickBot="1">
      <c r="A25" s="11">
        <v>374.04524917108864</v>
      </c>
      <c r="B25" s="12">
        <v>350.59831664458693</v>
      </c>
      <c r="C25" s="12">
        <v>206.23003364841099</v>
      </c>
      <c r="D25" s="12">
        <v>56.115676468688761</v>
      </c>
      <c r="E25" s="12">
        <v>17.269731741837735</v>
      </c>
      <c r="F25" s="12">
        <v>0</v>
      </c>
      <c r="G25" s="12">
        <v>0.86321145673210542</v>
      </c>
      <c r="H25" s="12">
        <v>74.809049834217731</v>
      </c>
      <c r="I25" s="12">
        <v>748.09049834217717</v>
      </c>
      <c r="J25" s="12">
        <v>195.70498079121461</v>
      </c>
      <c r="K25" s="12">
        <v>6.252515340400425</v>
      </c>
      <c r="L25" s="12">
        <v>12.505030680800848</v>
      </c>
      <c r="M25" s="12">
        <v>373.97104830749885</v>
      </c>
      <c r="N25" s="13">
        <v>7.420086358969627E-2</v>
      </c>
    </row>
    <row r="26" spans="1:20" ht="19.5" thickBot="1">
      <c r="A26" s="26" t="s">
        <v>67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</row>
    <row r="27" spans="1:20" ht="15.75" thickBot="1">
      <c r="A27" s="11">
        <v>417.67635905356195</v>
      </c>
      <c r="B27" s="12">
        <v>392.11021798289227</v>
      </c>
      <c r="C27" s="12">
        <v>232.72872766252272</v>
      </c>
      <c r="D27" s="12">
        <v>61.187590285125211</v>
      </c>
      <c r="E27" s="12">
        <v>18.830625177319192</v>
      </c>
      <c r="F27" s="12">
        <v>0</v>
      </c>
      <c r="G27" s="12">
        <v>0.9412312613467515</v>
      </c>
      <c r="H27" s="12">
        <v>83.535271810712416</v>
      </c>
      <c r="I27" s="12">
        <v>835.35271810712391</v>
      </c>
      <c r="J27" s="12">
        <v>213.5552007768635</v>
      </c>
      <c r="K27" s="12">
        <v>6.8176376188452448</v>
      </c>
      <c r="L27" s="12">
        <v>13.635275237690486</v>
      </c>
      <c r="M27" s="12">
        <v>413.31107270226551</v>
      </c>
      <c r="N27" s="13">
        <v>4.3652863512964259</v>
      </c>
    </row>
    <row r="28" spans="1:20" ht="19.5" thickBot="1">
      <c r="A28" s="26" t="s">
        <v>68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20" ht="15.75" thickBot="1">
      <c r="A29" s="11">
        <v>519.2511528991098</v>
      </c>
      <c r="B29" s="12">
        <v>489.46977374394811</v>
      </c>
      <c r="C29" s="12">
        <v>291.3737961843695</v>
      </c>
      <c r="D29" s="12">
        <v>75.73075861554284</v>
      </c>
      <c r="E29" s="12">
        <v>23.306319520643051</v>
      </c>
      <c r="F29" s="12">
        <v>0</v>
      </c>
      <c r="G29" s="12">
        <v>1.1649446746031122</v>
      </c>
      <c r="H29" s="12">
        <v>103.85023057982194</v>
      </c>
      <c r="I29" s="12">
        <v>1038.5023057982196</v>
      </c>
      <c r="J29" s="12">
        <v>264.48640493308994</v>
      </c>
      <c r="K29" s="12">
        <v>5.459881254244106</v>
      </c>
      <c r="L29" s="12">
        <v>10.919762508488212</v>
      </c>
      <c r="M29" s="12">
        <v>508.21246808910246</v>
      </c>
      <c r="N29" s="13">
        <v>11.038684810007199</v>
      </c>
      <c r="O29" s="13">
        <v>7.445459561396941</v>
      </c>
    </row>
    <row r="30" spans="1:20" ht="19.5" thickBot="1">
      <c r="A30" s="26" t="s">
        <v>69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</row>
    <row r="31" spans="1:20" ht="15.75" thickBot="1">
      <c r="A31" s="29">
        <v>276.72198434963485</v>
      </c>
      <c r="B31" s="30">
        <v>259.45645020241301</v>
      </c>
      <c r="C31" s="30">
        <v>152.89096869572563</v>
      </c>
      <c r="D31" s="30">
        <v>41.321700703045202</v>
      </c>
      <c r="E31" s="30">
        <v>12.716850818973521</v>
      </c>
      <c r="F31" s="30">
        <v>0</v>
      </c>
      <c r="G31" s="30">
        <v>0.63563994418612002</v>
      </c>
      <c r="H31" s="30">
        <v>55.344396869926967</v>
      </c>
      <c r="I31" s="30">
        <v>553.44396869926959</v>
      </c>
      <c r="J31" s="30">
        <v>144.2478481509842</v>
      </c>
      <c r="K31" s="30">
        <v>4.6041424392591352</v>
      </c>
      <c r="L31" s="30">
        <v>9.2082848785182669</v>
      </c>
      <c r="M31" s="30">
        <v>271.85440503897979</v>
      </c>
      <c r="N31" s="31">
        <v>4.8675793106550502</v>
      </c>
      <c r="R31" t="s">
        <v>71</v>
      </c>
    </row>
    <row r="32" spans="1:20" ht="15.75" thickBot="1">
      <c r="A32" s="16">
        <f t="shared" ref="A32:O32" si="1">SUM(A25:A31)</f>
        <v>1587.6947454733952</v>
      </c>
      <c r="B32" s="16">
        <f t="shared" si="1"/>
        <v>1491.6347585738401</v>
      </c>
      <c r="C32" s="16">
        <f t="shared" si="1"/>
        <v>883.2235261910289</v>
      </c>
      <c r="D32" s="16">
        <f t="shared" si="1"/>
        <v>234.35572607240201</v>
      </c>
      <c r="E32" s="16">
        <f t="shared" si="1"/>
        <v>72.123527258773493</v>
      </c>
      <c r="F32" s="16">
        <f t="shared" si="1"/>
        <v>0</v>
      </c>
      <c r="G32" s="16">
        <f t="shared" si="1"/>
        <v>3.6050273368680887</v>
      </c>
      <c r="H32" s="16">
        <f t="shared" si="1"/>
        <v>317.53894909467908</v>
      </c>
      <c r="I32" s="16">
        <f t="shared" si="1"/>
        <v>3175.3894909467904</v>
      </c>
      <c r="J32" s="16">
        <f t="shared" si="1"/>
        <v>817.99443465215222</v>
      </c>
      <c r="K32" s="16">
        <f t="shared" si="1"/>
        <v>23.134176652748913</v>
      </c>
      <c r="L32" s="16">
        <f t="shared" si="1"/>
        <v>46.268353305497811</v>
      </c>
      <c r="M32" s="16">
        <f t="shared" si="1"/>
        <v>1567.3489941378466</v>
      </c>
      <c r="N32" s="16">
        <f t="shared" si="1"/>
        <v>20.345751335548371</v>
      </c>
      <c r="O32" s="35">
        <f t="shared" si="1"/>
        <v>7.445459561396941</v>
      </c>
      <c r="Q32" s="17">
        <f>O32/0.2</f>
        <v>37.227297806984701</v>
      </c>
      <c r="R32" s="17">
        <f>Q32/1</f>
        <v>37.227297806984701</v>
      </c>
      <c r="S32" s="17"/>
      <c r="T32" s="17"/>
    </row>
    <row r="33" spans="1:18" ht="15.75" thickBot="1">
      <c r="R33">
        <f>R21+R32</f>
        <v>86.427297819202437</v>
      </c>
    </row>
    <row r="34" spans="1:18" ht="15.75" thickBot="1">
      <c r="A34" s="16">
        <f t="shared" ref="A34:O34" si="2">A32+A21</f>
        <v>5284.5476386592891</v>
      </c>
      <c r="B34" s="16">
        <f t="shared" si="2"/>
        <v>4995.1798783500926</v>
      </c>
      <c r="C34" s="16">
        <f t="shared" si="2"/>
        <v>2838.9463999939799</v>
      </c>
      <c r="D34" s="16">
        <f t="shared" si="2"/>
        <v>949.62613775377508</v>
      </c>
      <c r="E34" s="16">
        <f t="shared" si="2"/>
        <v>228.07273696274407</v>
      </c>
      <c r="F34" s="16">
        <f t="shared" si="2"/>
        <v>0</v>
      </c>
      <c r="G34" s="16">
        <f t="shared" si="2"/>
        <v>107.98811568132047</v>
      </c>
      <c r="H34" s="16">
        <f t="shared" si="2"/>
        <v>921.53674103136848</v>
      </c>
      <c r="I34" s="16">
        <f t="shared" si="2"/>
        <v>9215.3674103136836</v>
      </c>
      <c r="J34" s="16">
        <f t="shared" si="2"/>
        <v>2453.11464943185</v>
      </c>
      <c r="K34" s="16">
        <f t="shared" si="2"/>
        <v>78.433349224812531</v>
      </c>
      <c r="L34" s="16">
        <f t="shared" si="2"/>
        <v>140.69069844697148</v>
      </c>
      <c r="M34" s="16">
        <f t="shared" si="2"/>
        <v>4784.8626749696323</v>
      </c>
      <c r="N34" s="16">
        <f t="shared" si="2"/>
        <v>499.63082665560967</v>
      </c>
      <c r="O34" s="16">
        <f t="shared" si="2"/>
        <v>19.253459564329198</v>
      </c>
    </row>
  </sheetData>
  <mergeCells count="2">
    <mergeCell ref="A1:P1"/>
    <mergeCell ref="A22:N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B37" sqref="B37"/>
    </sheetView>
  </sheetViews>
  <sheetFormatPr defaultRowHeight="15"/>
  <cols>
    <col min="2" max="2" width="4.5703125" customWidth="1"/>
    <col min="5" max="5" width="4.5703125" customWidth="1"/>
    <col min="8" max="8" width="4.5703125" customWidth="1"/>
    <col min="11" max="11" width="4.5703125" customWidth="1"/>
    <col min="14" max="14" width="4.140625" customWidth="1"/>
    <col min="17" max="17" width="4.5703125" customWidth="1"/>
    <col min="20" max="20" width="4.5703125" customWidth="1"/>
    <col min="23" max="23" width="4.5703125" customWidth="1"/>
  </cols>
  <sheetData>
    <row r="1" spans="1:30">
      <c r="A1" s="52" t="s">
        <v>74</v>
      </c>
      <c r="B1" s="45">
        <v>1</v>
      </c>
      <c r="C1" s="46">
        <v>0.75</v>
      </c>
      <c r="D1" s="52" t="s">
        <v>75</v>
      </c>
      <c r="E1" s="45">
        <v>1</v>
      </c>
      <c r="F1" s="45">
        <v>12.32</v>
      </c>
      <c r="G1" s="52" t="s">
        <v>76</v>
      </c>
      <c r="H1" s="45">
        <v>1</v>
      </c>
      <c r="I1" s="46">
        <v>3.09</v>
      </c>
      <c r="J1" s="52" t="s">
        <v>77</v>
      </c>
      <c r="K1" s="45">
        <v>1</v>
      </c>
      <c r="L1" s="46">
        <v>3.09</v>
      </c>
      <c r="M1" s="52" t="s">
        <v>78</v>
      </c>
      <c r="N1" s="45">
        <v>1</v>
      </c>
      <c r="O1" s="46">
        <v>3.09</v>
      </c>
      <c r="P1" s="52" t="s">
        <v>79</v>
      </c>
      <c r="Q1" s="45">
        <v>1</v>
      </c>
      <c r="R1" s="45">
        <v>4.03</v>
      </c>
      <c r="S1" s="52" t="s">
        <v>80</v>
      </c>
      <c r="T1" s="45">
        <v>1</v>
      </c>
      <c r="U1" s="46">
        <v>4.26</v>
      </c>
      <c r="V1" s="52" t="s">
        <v>81</v>
      </c>
      <c r="W1" s="45">
        <v>1</v>
      </c>
      <c r="X1" s="46">
        <v>4.1900000000000004</v>
      </c>
      <c r="Y1" s="56" t="s">
        <v>82</v>
      </c>
      <c r="Z1" s="45">
        <v>1</v>
      </c>
      <c r="AA1" s="46">
        <v>4.1900000000000004</v>
      </c>
      <c r="AB1" s="52" t="s">
        <v>83</v>
      </c>
      <c r="AC1" s="45">
        <v>1</v>
      </c>
      <c r="AD1" s="46">
        <v>1.55</v>
      </c>
    </row>
    <row r="2" spans="1:30">
      <c r="A2" s="47"/>
      <c r="B2" s="44">
        <v>2</v>
      </c>
      <c r="C2" s="48">
        <v>1.25</v>
      </c>
      <c r="D2" s="47"/>
      <c r="E2" s="44">
        <v>2</v>
      </c>
      <c r="F2" s="44">
        <v>2.08</v>
      </c>
      <c r="G2" s="47"/>
      <c r="H2" s="44">
        <v>2</v>
      </c>
      <c r="I2" s="48">
        <v>2.79</v>
      </c>
      <c r="J2" s="47"/>
      <c r="K2" s="44">
        <v>2</v>
      </c>
      <c r="L2" s="48">
        <v>3.14</v>
      </c>
      <c r="M2" s="47"/>
      <c r="N2" s="44">
        <v>2</v>
      </c>
      <c r="O2" s="48">
        <v>2.4700000000000002</v>
      </c>
      <c r="P2" s="47"/>
      <c r="Q2" s="44">
        <v>2</v>
      </c>
      <c r="R2" s="44">
        <v>2.84</v>
      </c>
      <c r="S2" s="47"/>
      <c r="T2" s="44">
        <v>2</v>
      </c>
      <c r="U2" s="48">
        <v>3.5</v>
      </c>
      <c r="V2" s="47"/>
      <c r="W2" s="44">
        <v>2</v>
      </c>
      <c r="X2" s="48">
        <v>3.19</v>
      </c>
      <c r="Y2" s="44"/>
      <c r="Z2" s="44">
        <v>2</v>
      </c>
      <c r="AA2" s="48">
        <v>3.68</v>
      </c>
      <c r="AB2" s="47"/>
      <c r="AC2" s="44">
        <v>2</v>
      </c>
      <c r="AD2" s="48">
        <v>1.47</v>
      </c>
    </row>
    <row r="3" spans="1:30">
      <c r="A3" s="47"/>
      <c r="B3" s="44">
        <v>3</v>
      </c>
      <c r="C3" s="48">
        <v>0.9</v>
      </c>
      <c r="D3" s="47"/>
      <c r="E3" s="44">
        <v>3</v>
      </c>
      <c r="F3" s="44">
        <v>2.39</v>
      </c>
      <c r="G3" s="47"/>
      <c r="H3" s="44">
        <v>3</v>
      </c>
      <c r="I3" s="48">
        <v>2.68</v>
      </c>
      <c r="J3" s="47"/>
      <c r="K3" s="44">
        <v>3</v>
      </c>
      <c r="L3" s="48">
        <v>2.33</v>
      </c>
      <c r="M3" s="47"/>
      <c r="N3" s="44">
        <v>3</v>
      </c>
      <c r="O3" s="48">
        <v>2.61</v>
      </c>
      <c r="P3" s="47"/>
      <c r="Q3" s="44">
        <v>3</v>
      </c>
      <c r="R3" s="44">
        <v>2.77</v>
      </c>
      <c r="S3" s="47"/>
      <c r="T3" s="44">
        <v>3</v>
      </c>
      <c r="U3" s="48">
        <v>2.78</v>
      </c>
      <c r="V3" s="47"/>
      <c r="W3" s="44">
        <v>3</v>
      </c>
      <c r="X3" s="48">
        <v>2.83</v>
      </c>
      <c r="Y3" s="44"/>
      <c r="Z3" s="44">
        <v>3</v>
      </c>
      <c r="AA3" s="48">
        <v>3</v>
      </c>
      <c r="AB3" s="47"/>
      <c r="AC3" s="44">
        <v>3</v>
      </c>
      <c r="AD3" s="48">
        <v>1.64</v>
      </c>
    </row>
    <row r="4" spans="1:30">
      <c r="A4" s="47"/>
      <c r="B4" s="44">
        <v>4</v>
      </c>
      <c r="C4" s="48">
        <v>1.19</v>
      </c>
      <c r="D4" s="47"/>
      <c r="E4" s="44">
        <v>4</v>
      </c>
      <c r="F4" s="44">
        <v>2.11</v>
      </c>
      <c r="G4" s="47"/>
      <c r="H4" s="44">
        <v>4</v>
      </c>
      <c r="I4" s="48">
        <v>2.56</v>
      </c>
      <c r="J4" s="47"/>
      <c r="K4" s="44">
        <v>4</v>
      </c>
      <c r="L4" s="48">
        <v>2.2200000000000002</v>
      </c>
      <c r="M4" s="47"/>
      <c r="N4" s="44">
        <v>4</v>
      </c>
      <c r="O4" s="48">
        <v>2.38</v>
      </c>
      <c r="P4" s="47"/>
      <c r="Q4" s="44">
        <v>4</v>
      </c>
      <c r="R4" s="44">
        <v>2.89</v>
      </c>
      <c r="S4" s="47"/>
      <c r="T4" s="44">
        <v>4</v>
      </c>
      <c r="U4" s="48">
        <v>3</v>
      </c>
      <c r="V4" s="47"/>
      <c r="W4" s="44">
        <v>4</v>
      </c>
      <c r="X4" s="48">
        <v>2.79</v>
      </c>
      <c r="Y4" s="44"/>
      <c r="Z4" s="44">
        <v>4</v>
      </c>
      <c r="AA4" s="48">
        <v>2.42</v>
      </c>
      <c r="AB4" s="47"/>
      <c r="AC4" s="44">
        <v>4</v>
      </c>
      <c r="AD4" s="48">
        <v>1.77</v>
      </c>
    </row>
    <row r="5" spans="1:30">
      <c r="A5" s="47"/>
      <c r="B5" s="44">
        <v>5</v>
      </c>
      <c r="C5" s="48">
        <v>1.48</v>
      </c>
      <c r="D5" s="47"/>
      <c r="E5" s="44">
        <v>5</v>
      </c>
      <c r="F5" s="44">
        <v>2.09</v>
      </c>
      <c r="G5" s="47"/>
      <c r="H5" s="44">
        <v>5</v>
      </c>
      <c r="I5" s="48">
        <v>2.2999999999999998</v>
      </c>
      <c r="J5" s="47"/>
      <c r="K5" s="44">
        <v>5</v>
      </c>
      <c r="L5" s="48">
        <v>2.23</v>
      </c>
      <c r="M5" s="47"/>
      <c r="N5" s="44">
        <v>5</v>
      </c>
      <c r="O5" s="48">
        <v>2.25</v>
      </c>
      <c r="P5" s="47"/>
      <c r="Q5" s="44">
        <v>5</v>
      </c>
      <c r="R5" s="44">
        <v>2.68</v>
      </c>
      <c r="S5" s="47"/>
      <c r="T5" s="44">
        <v>5</v>
      </c>
      <c r="U5" s="48">
        <v>2.93</v>
      </c>
      <c r="V5" s="47"/>
      <c r="W5" s="44">
        <v>5</v>
      </c>
      <c r="X5" s="48">
        <v>2.52</v>
      </c>
      <c r="Y5" s="50"/>
      <c r="Z5" s="50">
        <v>5</v>
      </c>
      <c r="AA5" s="51">
        <v>1.79</v>
      </c>
      <c r="AB5" s="49"/>
      <c r="AC5" s="50">
        <v>5</v>
      </c>
      <c r="AD5" s="51">
        <v>1.4</v>
      </c>
    </row>
    <row r="6" spans="1:30">
      <c r="A6" s="47"/>
      <c r="B6" s="44">
        <v>6</v>
      </c>
      <c r="C6" s="48">
        <v>2.6</v>
      </c>
      <c r="D6" s="49"/>
      <c r="E6" s="50">
        <v>6</v>
      </c>
      <c r="F6" s="50">
        <v>2</v>
      </c>
      <c r="G6" s="47"/>
      <c r="H6" s="44">
        <v>6</v>
      </c>
      <c r="I6" s="48">
        <v>2.04</v>
      </c>
      <c r="J6" s="47"/>
      <c r="K6" s="44">
        <v>6</v>
      </c>
      <c r="L6" s="48">
        <v>2.25</v>
      </c>
      <c r="M6" s="49"/>
      <c r="N6" s="50">
        <v>6</v>
      </c>
      <c r="O6" s="51">
        <v>2.2400000000000002</v>
      </c>
      <c r="P6" s="47"/>
      <c r="Q6" s="44">
        <v>6</v>
      </c>
      <c r="R6" s="44">
        <v>2.2000000000000002</v>
      </c>
      <c r="S6" s="47"/>
      <c r="T6" s="44">
        <v>6</v>
      </c>
      <c r="U6" s="48">
        <v>3.05</v>
      </c>
      <c r="V6" s="47"/>
      <c r="W6" s="44">
        <v>6</v>
      </c>
      <c r="X6" s="48">
        <v>3.05</v>
      </c>
      <c r="Y6" s="44"/>
      <c r="AA6" s="55">
        <f>AVERAGE(AA1:AA5)</f>
        <v>3.0160000000000005</v>
      </c>
      <c r="AD6" s="55">
        <f>AVERAGE(AD1:AD5)</f>
        <v>1.5660000000000001</v>
      </c>
    </row>
    <row r="7" spans="1:30">
      <c r="A7" s="47"/>
      <c r="B7" s="44">
        <v>7</v>
      </c>
      <c r="C7" s="48">
        <v>2.4</v>
      </c>
      <c r="D7" s="44"/>
      <c r="F7" s="55">
        <f>AVERAGE(F1:F6)</f>
        <v>3.8316666666666666</v>
      </c>
      <c r="G7" s="47"/>
      <c r="H7" s="44">
        <v>7</v>
      </c>
      <c r="I7" s="48">
        <v>2.38</v>
      </c>
      <c r="J7" s="47"/>
      <c r="K7" s="44">
        <v>7</v>
      </c>
      <c r="L7" s="48">
        <v>2.25</v>
      </c>
      <c r="O7" s="55">
        <f>AVERAGE(O1:O6)</f>
        <v>2.5066666666666668</v>
      </c>
      <c r="P7" s="49"/>
      <c r="Q7" s="50">
        <v>7</v>
      </c>
      <c r="R7" s="50">
        <v>2.13</v>
      </c>
      <c r="S7" s="47"/>
      <c r="T7" s="44">
        <v>7</v>
      </c>
      <c r="U7" s="48">
        <v>3</v>
      </c>
      <c r="V7" s="47"/>
      <c r="W7" s="44">
        <v>7</v>
      </c>
      <c r="X7" s="48">
        <v>3.01</v>
      </c>
      <c r="Y7" s="44"/>
    </row>
    <row r="8" spans="1:30">
      <c r="A8" s="47"/>
      <c r="B8" s="44">
        <v>8</v>
      </c>
      <c r="C8" s="48">
        <v>2.82</v>
      </c>
      <c r="D8" s="44"/>
      <c r="F8" s="44"/>
      <c r="G8" s="47"/>
      <c r="H8" s="44">
        <v>8</v>
      </c>
      <c r="I8" s="48">
        <v>2.36</v>
      </c>
      <c r="J8" s="47"/>
      <c r="K8" s="44">
        <v>8</v>
      </c>
      <c r="L8" s="48">
        <v>2.38</v>
      </c>
      <c r="R8" s="55">
        <f>AVERAGE(R1:R7)</f>
        <v>2.7914285714285714</v>
      </c>
      <c r="S8" s="53"/>
      <c r="T8" s="44">
        <v>8</v>
      </c>
      <c r="U8" s="48">
        <v>2.95</v>
      </c>
      <c r="V8" s="53"/>
      <c r="W8" s="44">
        <v>8</v>
      </c>
      <c r="X8" s="48">
        <v>2.61</v>
      </c>
    </row>
    <row r="9" spans="1:30">
      <c r="A9" s="47"/>
      <c r="B9" s="44">
        <v>9</v>
      </c>
      <c r="C9" s="48">
        <v>2.81</v>
      </c>
      <c r="D9" s="44"/>
      <c r="F9" s="44"/>
      <c r="G9" s="47"/>
      <c r="H9" s="44">
        <v>9</v>
      </c>
      <c r="I9" s="48">
        <v>2.17</v>
      </c>
      <c r="J9" s="47"/>
      <c r="K9" s="44">
        <v>9</v>
      </c>
      <c r="L9" s="48">
        <v>2.41</v>
      </c>
      <c r="S9" s="53"/>
      <c r="T9" s="44">
        <v>9</v>
      </c>
      <c r="U9" s="48">
        <v>2.77</v>
      </c>
      <c r="V9" s="53"/>
      <c r="W9" s="44">
        <v>9</v>
      </c>
      <c r="X9" s="48">
        <v>2.6</v>
      </c>
    </row>
    <row r="10" spans="1:30">
      <c r="A10" s="47"/>
      <c r="B10" s="44">
        <v>10</v>
      </c>
      <c r="C10" s="48">
        <v>2.57</v>
      </c>
      <c r="D10" s="44"/>
      <c r="F10" s="44"/>
      <c r="G10" s="47"/>
      <c r="H10" s="44">
        <v>10</v>
      </c>
      <c r="I10" s="48">
        <v>2.2799999999999998</v>
      </c>
      <c r="J10" s="49"/>
      <c r="K10" s="50">
        <v>10</v>
      </c>
      <c r="L10" s="51">
        <v>2.2000000000000002</v>
      </c>
      <c r="S10" s="53"/>
      <c r="T10" s="44">
        <v>10</v>
      </c>
      <c r="U10" s="48">
        <v>2.62</v>
      </c>
      <c r="V10" s="53"/>
      <c r="W10" s="44">
        <v>10</v>
      </c>
      <c r="X10" s="48">
        <v>2.61</v>
      </c>
    </row>
    <row r="11" spans="1:30">
      <c r="A11" s="47"/>
      <c r="B11" s="44">
        <v>11</v>
      </c>
      <c r="C11" s="48">
        <v>2.2200000000000002</v>
      </c>
      <c r="D11" s="44"/>
      <c r="F11" s="44"/>
      <c r="G11" s="47"/>
      <c r="H11" s="44">
        <v>11</v>
      </c>
      <c r="I11" s="48">
        <v>1.81</v>
      </c>
      <c r="L11" s="55">
        <f>AVERAGE(L1:L10)</f>
        <v>2.4500000000000002</v>
      </c>
      <c r="S11" s="53"/>
      <c r="T11" s="44">
        <v>11</v>
      </c>
      <c r="U11" s="48">
        <v>2.75</v>
      </c>
      <c r="V11" s="53"/>
      <c r="W11" s="44">
        <v>11</v>
      </c>
      <c r="X11" s="48">
        <v>2.57</v>
      </c>
    </row>
    <row r="12" spans="1:30">
      <c r="A12" s="47"/>
      <c r="B12" s="44">
        <v>12</v>
      </c>
      <c r="C12" s="48">
        <v>2.34</v>
      </c>
      <c r="D12" s="44"/>
      <c r="F12" s="44"/>
      <c r="G12" s="47"/>
      <c r="H12" s="44">
        <v>12</v>
      </c>
      <c r="I12" s="48">
        <v>2.12</v>
      </c>
      <c r="S12" s="53"/>
      <c r="T12" s="44">
        <v>12</v>
      </c>
      <c r="U12" s="48">
        <v>2.63</v>
      </c>
      <c r="V12" s="53"/>
      <c r="W12" s="44">
        <v>12</v>
      </c>
      <c r="X12" s="48">
        <v>2.4700000000000002</v>
      </c>
    </row>
    <row r="13" spans="1:30">
      <c r="A13" s="47"/>
      <c r="B13" s="44">
        <v>13</v>
      </c>
      <c r="C13" s="48">
        <v>2.33</v>
      </c>
      <c r="D13" s="44"/>
      <c r="F13" s="44"/>
      <c r="G13" s="47"/>
      <c r="H13" s="44">
        <v>13</v>
      </c>
      <c r="I13" s="48">
        <v>2.23</v>
      </c>
      <c r="S13" s="53"/>
      <c r="T13" s="44">
        <v>13</v>
      </c>
      <c r="U13" s="48">
        <v>2.72</v>
      </c>
      <c r="V13" s="53"/>
      <c r="W13" s="44">
        <v>13</v>
      </c>
      <c r="X13" s="48">
        <v>2.61</v>
      </c>
    </row>
    <row r="14" spans="1:30">
      <c r="A14" s="47"/>
      <c r="B14" s="44">
        <v>14</v>
      </c>
      <c r="C14" s="48">
        <v>2.2999999999999998</v>
      </c>
      <c r="D14" s="44"/>
      <c r="F14" s="44"/>
      <c r="G14" s="47"/>
      <c r="H14" s="44">
        <v>14</v>
      </c>
      <c r="I14" s="48">
        <v>2.25</v>
      </c>
      <c r="S14" s="53"/>
      <c r="T14" s="44">
        <v>14</v>
      </c>
      <c r="U14" s="48">
        <v>2.67</v>
      </c>
      <c r="V14" s="53"/>
      <c r="W14" s="44">
        <v>14</v>
      </c>
      <c r="X14" s="48">
        <v>2.5299999999999998</v>
      </c>
    </row>
    <row r="15" spans="1:30">
      <c r="A15" s="47"/>
      <c r="B15" s="44">
        <v>15</v>
      </c>
      <c r="C15" s="48">
        <v>2.84</v>
      </c>
      <c r="D15" s="44"/>
      <c r="F15" s="44"/>
      <c r="G15" s="47"/>
      <c r="H15" s="44">
        <v>15</v>
      </c>
      <c r="I15" s="48">
        <v>2.41</v>
      </c>
      <c r="S15" s="53"/>
      <c r="T15" s="44">
        <v>15</v>
      </c>
      <c r="U15" s="48">
        <v>2.5099999999999998</v>
      </c>
      <c r="V15" s="53"/>
      <c r="W15" s="44">
        <v>15</v>
      </c>
      <c r="X15" s="48">
        <v>2.5</v>
      </c>
    </row>
    <row r="16" spans="1:30">
      <c r="A16" s="49"/>
      <c r="B16" s="50">
        <v>16</v>
      </c>
      <c r="C16" s="51">
        <v>2.14</v>
      </c>
      <c r="D16" s="44"/>
      <c r="F16" s="44"/>
      <c r="G16" s="47"/>
      <c r="H16" s="44">
        <v>16</v>
      </c>
      <c r="I16" s="48">
        <v>2.42</v>
      </c>
      <c r="S16" s="53"/>
      <c r="T16" s="44">
        <v>16</v>
      </c>
      <c r="U16" s="48">
        <v>2.31</v>
      </c>
      <c r="V16" s="53"/>
      <c r="W16" s="44">
        <v>16</v>
      </c>
      <c r="X16" s="48">
        <v>2.34</v>
      </c>
    </row>
    <row r="17" spans="1:24">
      <c r="A17" s="44"/>
      <c r="B17" s="44"/>
      <c r="C17" s="55">
        <f>AVERAGE(C1:C16)</f>
        <v>2.0587499999999999</v>
      </c>
      <c r="D17" s="44"/>
      <c r="E17" s="44"/>
      <c r="F17" s="44"/>
      <c r="G17" s="47"/>
      <c r="H17" s="44">
        <v>17</v>
      </c>
      <c r="I17" s="48">
        <v>2.54</v>
      </c>
      <c r="S17" s="53"/>
      <c r="T17" s="44">
        <v>17</v>
      </c>
      <c r="U17" s="48">
        <v>2.31</v>
      </c>
      <c r="V17" s="53"/>
      <c r="W17" s="44">
        <v>17</v>
      </c>
      <c r="X17" s="48">
        <v>2.25</v>
      </c>
    </row>
    <row r="18" spans="1:24">
      <c r="A18" s="44"/>
      <c r="B18" s="44"/>
      <c r="C18" s="44"/>
      <c r="D18" s="44"/>
      <c r="E18" s="44"/>
      <c r="F18" s="44"/>
      <c r="G18" s="47"/>
      <c r="H18" s="44">
        <v>18</v>
      </c>
      <c r="I18" s="48">
        <v>2.41</v>
      </c>
      <c r="S18" s="53"/>
      <c r="T18" s="44">
        <v>18</v>
      </c>
      <c r="U18" s="48">
        <v>2.15</v>
      </c>
      <c r="V18" s="53"/>
      <c r="W18" s="44">
        <v>18</v>
      </c>
      <c r="X18" s="48">
        <v>2.06</v>
      </c>
    </row>
    <row r="19" spans="1:24">
      <c r="A19" s="44"/>
      <c r="B19" s="44"/>
      <c r="C19" s="44"/>
      <c r="D19" s="44"/>
      <c r="E19" s="44"/>
      <c r="F19" s="44"/>
      <c r="G19" s="47"/>
      <c r="H19" s="44">
        <v>19</v>
      </c>
      <c r="I19" s="48">
        <v>2.74</v>
      </c>
      <c r="S19" s="53"/>
      <c r="T19" s="44">
        <v>19</v>
      </c>
      <c r="U19" s="48">
        <v>2.2000000000000002</v>
      </c>
      <c r="V19" s="53"/>
      <c r="W19" s="44">
        <v>19</v>
      </c>
      <c r="X19" s="48">
        <v>2.17</v>
      </c>
    </row>
    <row r="20" spans="1:24">
      <c r="A20" s="44"/>
      <c r="B20" s="44"/>
      <c r="C20" s="44"/>
      <c r="D20" s="44"/>
      <c r="E20" s="44"/>
      <c r="F20" s="44"/>
      <c r="G20" s="47"/>
      <c r="H20" s="44">
        <v>20</v>
      </c>
      <c r="I20" s="48">
        <v>2.5099999999999998</v>
      </c>
      <c r="S20" s="53"/>
      <c r="T20" s="44">
        <v>20</v>
      </c>
      <c r="U20" s="48">
        <v>2.2799999999999998</v>
      </c>
      <c r="V20" s="53"/>
      <c r="W20" s="44">
        <v>20</v>
      </c>
      <c r="X20" s="48">
        <v>2.04</v>
      </c>
    </row>
    <row r="21" spans="1:24">
      <c r="A21" s="44"/>
      <c r="B21" s="44"/>
      <c r="C21" s="44"/>
      <c r="D21" s="44"/>
      <c r="E21" s="44"/>
      <c r="F21" s="44"/>
      <c r="G21" s="47"/>
      <c r="H21" s="44">
        <v>21</v>
      </c>
      <c r="I21" s="48">
        <v>2.5499999999999998</v>
      </c>
      <c r="S21" s="53"/>
      <c r="T21" s="44">
        <v>21</v>
      </c>
      <c r="U21" s="48">
        <v>2.11</v>
      </c>
      <c r="V21" s="53"/>
      <c r="W21" s="44">
        <v>21</v>
      </c>
      <c r="X21" s="48">
        <v>2.09</v>
      </c>
    </row>
    <row r="22" spans="1:24">
      <c r="A22" s="44"/>
      <c r="B22" s="44"/>
      <c r="C22" s="44"/>
      <c r="D22" s="44"/>
      <c r="E22" s="44"/>
      <c r="F22" s="44"/>
      <c r="G22" s="47"/>
      <c r="H22" s="44">
        <v>22</v>
      </c>
      <c r="I22" s="48">
        <v>2.73</v>
      </c>
      <c r="S22" s="53"/>
      <c r="T22" s="44">
        <v>22</v>
      </c>
      <c r="U22" s="48">
        <v>1.86</v>
      </c>
      <c r="V22" s="53"/>
      <c r="W22" s="44">
        <v>22</v>
      </c>
      <c r="X22" s="48">
        <v>2.25</v>
      </c>
    </row>
    <row r="23" spans="1:24">
      <c r="A23" s="44"/>
      <c r="B23" s="44"/>
      <c r="C23" s="44"/>
      <c r="D23" s="44"/>
      <c r="E23" s="44"/>
      <c r="F23" s="44"/>
      <c r="G23" s="47"/>
      <c r="H23" s="44">
        <v>23</v>
      </c>
      <c r="I23" s="48">
        <v>2.76</v>
      </c>
      <c r="S23" s="53"/>
      <c r="T23" s="44">
        <v>23</v>
      </c>
      <c r="U23" s="48">
        <v>2.12</v>
      </c>
      <c r="V23" s="53"/>
      <c r="W23" s="44">
        <v>23</v>
      </c>
      <c r="X23" s="48">
        <v>2.06</v>
      </c>
    </row>
    <row r="24" spans="1:24">
      <c r="A24" s="44"/>
      <c r="B24" s="44"/>
      <c r="C24" s="44"/>
      <c r="D24" s="44"/>
      <c r="E24" s="44"/>
      <c r="F24" s="44"/>
      <c r="G24" s="47"/>
      <c r="H24" s="44">
        <v>24</v>
      </c>
      <c r="I24" s="48">
        <v>2.82</v>
      </c>
      <c r="S24" s="53"/>
      <c r="T24" s="44">
        <v>24</v>
      </c>
      <c r="U24" s="48">
        <v>2.4</v>
      </c>
      <c r="V24" s="53"/>
      <c r="W24" s="44">
        <v>24</v>
      </c>
      <c r="X24" s="48">
        <v>2.7</v>
      </c>
    </row>
    <row r="25" spans="1:24">
      <c r="A25" s="44"/>
      <c r="B25" s="44"/>
      <c r="C25" s="44"/>
      <c r="D25" s="44"/>
      <c r="E25" s="44"/>
      <c r="F25" s="44"/>
      <c r="G25" s="47"/>
      <c r="H25" s="44">
        <v>25</v>
      </c>
      <c r="I25" s="48">
        <v>2.87</v>
      </c>
      <c r="S25" s="53"/>
      <c r="T25" s="44">
        <v>25</v>
      </c>
      <c r="U25" s="48">
        <v>2.37</v>
      </c>
      <c r="V25" s="53"/>
      <c r="W25" s="44">
        <v>25</v>
      </c>
      <c r="X25" s="48">
        <v>2.65</v>
      </c>
    </row>
    <row r="26" spans="1:24">
      <c r="A26" s="44"/>
      <c r="B26" s="44"/>
      <c r="C26" s="44"/>
      <c r="D26" s="44"/>
      <c r="E26" s="44"/>
      <c r="F26" s="44"/>
      <c r="G26" s="47"/>
      <c r="H26" s="44">
        <v>26</v>
      </c>
      <c r="I26" s="48">
        <v>2.73</v>
      </c>
      <c r="S26" s="53"/>
      <c r="T26" s="44">
        <v>26</v>
      </c>
      <c r="U26" s="48">
        <v>2.46</v>
      </c>
      <c r="V26" s="53"/>
      <c r="W26" s="44">
        <v>26</v>
      </c>
      <c r="X26" s="48">
        <v>2.4</v>
      </c>
    </row>
    <row r="27" spans="1:24">
      <c r="A27" s="44">
        <f>C17</f>
        <v>2.0587499999999999</v>
      </c>
      <c r="B27" s="44">
        <v>14</v>
      </c>
      <c r="C27" s="44"/>
      <c r="D27" s="44"/>
      <c r="E27" s="44"/>
      <c r="F27" s="44"/>
      <c r="G27" s="47"/>
      <c r="H27" s="44">
        <v>27</v>
      </c>
      <c r="I27" s="48">
        <v>2.79</v>
      </c>
      <c r="S27" s="53"/>
      <c r="T27" s="44">
        <v>27</v>
      </c>
      <c r="U27" s="48">
        <v>2.46</v>
      </c>
      <c r="V27" s="53"/>
      <c r="W27" s="44">
        <v>27</v>
      </c>
      <c r="X27" s="48">
        <v>2.29</v>
      </c>
    </row>
    <row r="28" spans="1:24">
      <c r="A28" s="44">
        <f>F7</f>
        <v>3.8316666666666666</v>
      </c>
      <c r="B28" s="44">
        <v>5</v>
      </c>
      <c r="C28" s="44"/>
      <c r="D28" s="44"/>
      <c r="E28" s="44"/>
      <c r="F28" s="44"/>
      <c r="G28" s="47"/>
      <c r="H28" s="44">
        <v>28</v>
      </c>
      <c r="I28" s="48">
        <v>2.96</v>
      </c>
      <c r="S28" s="53"/>
      <c r="T28" s="44">
        <v>28</v>
      </c>
      <c r="U28" s="48">
        <v>2.4</v>
      </c>
      <c r="V28" s="53"/>
      <c r="W28" s="44">
        <v>28</v>
      </c>
      <c r="X28" s="48">
        <v>2.4</v>
      </c>
    </row>
    <row r="29" spans="1:24">
      <c r="A29" s="44">
        <f>I32</f>
        <v>2.6703225806451614</v>
      </c>
      <c r="B29" s="44">
        <v>30</v>
      </c>
      <c r="C29" s="44"/>
      <c r="D29" s="44"/>
      <c r="E29" s="44"/>
      <c r="F29" s="44"/>
      <c r="G29" s="47"/>
      <c r="H29" s="44">
        <v>29</v>
      </c>
      <c r="I29" s="48">
        <v>4.03</v>
      </c>
      <c r="S29" s="53"/>
      <c r="T29" s="44">
        <v>29</v>
      </c>
      <c r="U29" s="48">
        <v>2.57</v>
      </c>
      <c r="V29" s="53"/>
      <c r="W29" s="44">
        <v>29</v>
      </c>
      <c r="X29" s="48">
        <v>2.63</v>
      </c>
    </row>
    <row r="30" spans="1:24">
      <c r="A30" s="44">
        <f>L11</f>
        <v>2.4500000000000002</v>
      </c>
      <c r="B30" s="44">
        <v>9</v>
      </c>
      <c r="C30" s="44"/>
      <c r="D30" s="44"/>
      <c r="E30" s="44"/>
      <c r="F30" s="44"/>
      <c r="G30" s="47"/>
      <c r="H30" s="44">
        <v>30</v>
      </c>
      <c r="I30" s="48">
        <v>4.26</v>
      </c>
      <c r="S30" s="53"/>
      <c r="T30" s="44">
        <v>30</v>
      </c>
      <c r="U30" s="48">
        <v>2.3199999999999998</v>
      </c>
      <c r="V30" s="53"/>
      <c r="W30" s="44">
        <v>30</v>
      </c>
      <c r="X30" s="48">
        <v>2.4</v>
      </c>
    </row>
    <row r="31" spans="1:24">
      <c r="A31" s="44">
        <f>O7</f>
        <v>2.5066666666666668</v>
      </c>
      <c r="B31" s="44">
        <v>5</v>
      </c>
      <c r="C31" s="44"/>
      <c r="D31" s="44"/>
      <c r="E31" s="44"/>
      <c r="F31" s="44"/>
      <c r="G31" s="49"/>
      <c r="H31" s="50">
        <v>31</v>
      </c>
      <c r="I31" s="51">
        <v>4.1900000000000004</v>
      </c>
      <c r="S31" s="53"/>
      <c r="T31" s="44">
        <v>31</v>
      </c>
      <c r="U31" s="48">
        <v>2.38</v>
      </c>
      <c r="V31" s="53"/>
      <c r="W31" s="44">
        <v>31</v>
      </c>
      <c r="X31" s="48">
        <v>2.23</v>
      </c>
    </row>
    <row r="32" spans="1:24">
      <c r="A32">
        <f>R8</f>
        <v>2.7914285714285714</v>
      </c>
      <c r="B32" s="44">
        <v>6</v>
      </c>
      <c r="I32" s="55">
        <f>AVERAGE(I1:I31)</f>
        <v>2.6703225806451614</v>
      </c>
      <c r="S32" s="53"/>
      <c r="T32" s="44">
        <v>32</v>
      </c>
      <c r="U32" s="48">
        <v>2.4500000000000002</v>
      </c>
      <c r="V32" s="53"/>
      <c r="W32" s="44">
        <v>32</v>
      </c>
      <c r="X32" s="48">
        <v>2.2400000000000002</v>
      </c>
    </row>
    <row r="33" spans="1:24">
      <c r="A33">
        <f>U36</f>
        <v>2.5834285714285707</v>
      </c>
      <c r="B33" s="44">
        <v>34</v>
      </c>
      <c r="S33" s="53"/>
      <c r="T33" s="44">
        <v>33</v>
      </c>
      <c r="U33" s="48">
        <v>2.5299999999999998</v>
      </c>
      <c r="V33" s="54"/>
      <c r="W33" s="50">
        <v>33</v>
      </c>
      <c r="X33" s="51">
        <v>2.2200000000000002</v>
      </c>
    </row>
    <row r="34" spans="1:24">
      <c r="A34">
        <f>X34</f>
        <v>2.5303030303030312</v>
      </c>
      <c r="B34" s="44">
        <v>32</v>
      </c>
      <c r="S34" s="53"/>
      <c r="T34" s="44">
        <v>34</v>
      </c>
      <c r="U34" s="48">
        <v>2.2400000000000002</v>
      </c>
      <c r="X34" s="55">
        <f>AVERAGE(X1:X33)</f>
        <v>2.5303030303030312</v>
      </c>
    </row>
    <row r="35" spans="1:24">
      <c r="A35">
        <f>AA6</f>
        <v>3.0160000000000005</v>
      </c>
      <c r="B35" s="44">
        <v>4</v>
      </c>
      <c r="S35" s="54"/>
      <c r="T35" s="50">
        <v>35</v>
      </c>
      <c r="U35" s="51">
        <v>2.36</v>
      </c>
    </row>
    <row r="36" spans="1:24">
      <c r="A36" s="55">
        <f>AVERAGE(A27:A35)</f>
        <v>2.7153962319042968</v>
      </c>
      <c r="B36">
        <f>SUM(B27:B35)</f>
        <v>139</v>
      </c>
      <c r="U36" s="55">
        <f>AVERAGE(U1:U35)</f>
        <v>2.5834285714285707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RowHeight="15"/>
  <cols>
    <col min="2" max="2" width="27.7109375" customWidth="1"/>
    <col min="3" max="3" width="62.42578125" customWidth="1"/>
  </cols>
  <sheetData>
    <row r="1" spans="1:3" ht="16.5" thickTop="1" thickBot="1">
      <c r="A1" s="57" t="s">
        <v>84</v>
      </c>
      <c r="B1" s="58" t="s">
        <v>85</v>
      </c>
      <c r="C1" s="59" t="s">
        <v>86</v>
      </c>
    </row>
    <row r="2" spans="1:3" ht="46.5" thickTop="1" thickBot="1">
      <c r="A2" s="60" t="s">
        <v>2</v>
      </c>
      <c r="B2" s="61" t="s">
        <v>87</v>
      </c>
      <c r="C2" s="62">
        <v>385.19</v>
      </c>
    </row>
    <row r="3" spans="1:3" ht="30.75" thickBot="1">
      <c r="A3" s="60" t="s">
        <v>4</v>
      </c>
      <c r="B3" s="61" t="s">
        <v>88</v>
      </c>
      <c r="C3" s="62">
        <v>128.91999999999999</v>
      </c>
    </row>
    <row r="4" spans="1:3" ht="30.75" thickBot="1">
      <c r="A4" s="60" t="s">
        <v>5</v>
      </c>
      <c r="B4" s="61" t="s">
        <v>89</v>
      </c>
      <c r="C4" s="62">
        <v>840.48</v>
      </c>
    </row>
    <row r="5" spans="1:3" ht="30.75" thickBot="1">
      <c r="A5" s="60" t="s">
        <v>6</v>
      </c>
      <c r="B5" s="61" t="s">
        <v>90</v>
      </c>
      <c r="C5" s="62">
        <v>134.32</v>
      </c>
    </row>
    <row r="6" spans="1:3" ht="30.75" thickBot="1">
      <c r="A6" s="60" t="s">
        <v>7</v>
      </c>
      <c r="B6" s="61" t="s">
        <v>91</v>
      </c>
      <c r="C6" s="62">
        <v>82.8</v>
      </c>
    </row>
    <row r="7" spans="1:3" ht="30.75" thickBot="1">
      <c r="A7" s="60" t="s">
        <v>8</v>
      </c>
      <c r="B7" s="61" t="s">
        <v>92</v>
      </c>
      <c r="C7" s="62">
        <v>149.80000000000001</v>
      </c>
    </row>
    <row r="8" spans="1:3" ht="30.75" thickBot="1">
      <c r="A8" s="60" t="s">
        <v>9</v>
      </c>
      <c r="B8" s="61" t="s">
        <v>93</v>
      </c>
      <c r="C8" s="62">
        <v>1068.76</v>
      </c>
    </row>
    <row r="9" spans="1:3" ht="30.75" thickBot="1">
      <c r="A9" s="60" t="s">
        <v>18</v>
      </c>
      <c r="B9" s="61" t="s">
        <v>94</v>
      </c>
      <c r="C9" s="62">
        <v>1069.73</v>
      </c>
    </row>
    <row r="10" spans="1:3" ht="30.75" thickBot="1">
      <c r="A10" s="60" t="s">
        <v>72</v>
      </c>
      <c r="B10" s="61" t="s">
        <v>95</v>
      </c>
      <c r="C10" s="62">
        <v>69.069999999999993</v>
      </c>
    </row>
    <row r="11" spans="1:3" ht="30.75" thickBot="1">
      <c r="A11" s="60" t="s">
        <v>73</v>
      </c>
      <c r="B11" s="61" t="s">
        <v>96</v>
      </c>
      <c r="C11" s="62"/>
    </row>
    <row r="12" spans="1:3" ht="16.5" thickBot="1">
      <c r="A12" s="63"/>
      <c r="B12" s="64" t="s">
        <v>11</v>
      </c>
      <c r="C12" s="65">
        <f>SUM(C2:C11)</f>
        <v>3929.07</v>
      </c>
    </row>
    <row r="13" spans="1:3" ht="15.75" thickTop="1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DC957ECA7C364FA42FFA747EC8AAEF" ma:contentTypeVersion="16" ma:contentTypeDescription="Stvaranje novog dokumenta." ma:contentTypeScope="" ma:versionID="38d867248faebf5785a7dd5e73619e5f">
  <xsd:schema xmlns:xsd="http://www.w3.org/2001/XMLSchema" xmlns:xs="http://www.w3.org/2001/XMLSchema" xmlns:p="http://schemas.microsoft.com/office/2006/metadata/properties" xmlns:ns3="d3f8bf22-b207-418f-8fa5-ebe9bf87b4f5" xmlns:ns4="a77e749f-5af2-4e52-8b73-d5936e308862" targetNamespace="http://schemas.microsoft.com/office/2006/metadata/properties" ma:root="true" ma:fieldsID="de86873f4f423f8c79015da25400460a" ns3:_="" ns4:_="">
    <xsd:import namespace="d3f8bf22-b207-418f-8fa5-ebe9bf87b4f5"/>
    <xsd:import namespace="a77e749f-5af2-4e52-8b73-d5936e3088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8bf22-b207-418f-8fa5-ebe9bf87b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e749f-5af2-4e52-8b73-d5936e308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f8bf22-b207-418f-8fa5-ebe9bf87b4f5" xsi:nil="true"/>
  </documentManagement>
</p:properties>
</file>

<file path=customXml/itemProps1.xml><?xml version="1.0" encoding="utf-8"?>
<ds:datastoreItem xmlns:ds="http://schemas.openxmlformats.org/officeDocument/2006/customXml" ds:itemID="{D670AB00-7233-4CED-A370-9B36A0FE1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8bf22-b207-418f-8fa5-ebe9bf87b4f5"/>
    <ds:schemaRef ds:uri="a77e749f-5af2-4e52-8b73-d5936e308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C977D-70E5-4867-A49C-7FEF36500F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3027F-2A49-4800-8562-A2F9524E2D2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d3f8bf22-b207-418f-8fa5-ebe9bf87b4f5"/>
    <ds:schemaRef ds:uri="a77e749f-5af2-4e52-8b73-d5936e30886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TROŠKOVNIK</vt:lpstr>
      <vt:lpstr>S.1 DOK</vt:lpstr>
      <vt:lpstr>S.2 DOK</vt:lpstr>
      <vt:lpstr>List1</vt:lpstr>
      <vt:lpstr>List2</vt:lpstr>
      <vt:lpstr>TROŠKOVNIK!Print_Area</vt:lpstr>
    </vt:vector>
  </TitlesOfParts>
  <Company>Vodotehnika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 Buturac</dc:creator>
  <cp:lastModifiedBy>Admin</cp:lastModifiedBy>
  <cp:lastPrinted>2023-09-15T06:52:16Z</cp:lastPrinted>
  <dcterms:created xsi:type="dcterms:W3CDTF">2012-02-24T06:57:38Z</dcterms:created>
  <dcterms:modified xsi:type="dcterms:W3CDTF">2023-09-15T11:46:56Z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0x0101003DDC957ECA7C364FA42FFA747EC8AAEF</vt:lpwstr>
  </property>
</Properties>
</file>